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charts/chart7.xml" ContentType="application/vnd.openxmlformats-officedocument.drawingml.chart+xml"/>
  <Override PartName="/xl/drawings/drawing4.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tables/table1.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BuÇalışmaKitabı" defaultThemeVersion="124226"/>
  <bookViews>
    <workbookView xWindow="240" yWindow="285" windowWidth="14805" windowHeight="7830"/>
  </bookViews>
  <sheets>
    <sheet name="ÖNSÖZ" sheetId="15" r:id="rId1"/>
    <sheet name="KURUM ORTALAMA ANALİZİ" sheetId="14" r:id="rId2"/>
    <sheet name="SINIF - VERİ ANALİZİ" sheetId="11" r:id="rId3"/>
    <sheet name="SINIF - VERİ GİRİŞ EKRANI" sheetId="8" r:id="rId4"/>
    <sheet name="Kişi - VERİ GİRİŞ EKRANI" sheetId="2" r:id="rId5"/>
    <sheet name="Kişi- Veri Analizi" sheetId="1" r:id="rId6"/>
    <sheet name="Kişi - PUAN HESAPLAMA ANALİZİ" sheetId="4" r:id="rId7"/>
    <sheet name="BİLGİ" sheetId="6" r:id="rId8"/>
  </sheets>
  <definedNames>
    <definedName name="_xlnm._FilterDatabase" localSheetId="3" hidden="1">'SINIF - VERİ GİRİŞ EKRANI'!$AE$4:$AS$43</definedName>
    <definedName name="Sınıf_Veri_Giriş_Ekranı">'SINIF - VERİ GİRİŞ EKRANI'!$A$4:$AB$43</definedName>
    <definedName name="_xlnm.Print_Area" localSheetId="4">'Kişi - VERİ GİRİŞ EKRANI'!$A$7:$U$26</definedName>
    <definedName name="_xlnm.Print_Area" localSheetId="5">'Kişi- Veri Analizi'!$A$1:$Q$67</definedName>
    <definedName name="_xlnm.Print_Area" localSheetId="1">'KURUM ORTALAMA ANALİZİ'!$A$13:$N$197</definedName>
    <definedName name="_xlnm.Print_Area" localSheetId="0">ÖNSÖZ!$A$1:$I$54</definedName>
    <definedName name="_xlnm.Print_Area" localSheetId="2">'SINIF - VERİ ANALİZİ'!$A$1:$M$101</definedName>
    <definedName name="_xlnm.Print_Area" localSheetId="3">'SINIF - VERİ GİRİŞ EKRANI'!$A$1:$AS$43</definedName>
  </definedNames>
  <calcPr calcId="145621"/>
</workbook>
</file>

<file path=xl/calcChain.xml><?xml version="1.0" encoding="utf-8"?>
<calcChain xmlns="http://schemas.openxmlformats.org/spreadsheetml/2006/main">
  <c r="AS43" i="8" l="1"/>
  <c r="AS5" i="8"/>
  <c r="AS6" i="8"/>
  <c r="AS7" i="8"/>
  <c r="AS8" i="8"/>
  <c r="AS9" i="8"/>
  <c r="AS10" i="8"/>
  <c r="AS11" i="8"/>
  <c r="AS12" i="8"/>
  <c r="B7" i="11" s="1"/>
  <c r="B8" i="11" s="1"/>
  <c r="AS13" i="8"/>
  <c r="AS14" i="8"/>
  <c r="AS15" i="8"/>
  <c r="AS16" i="8"/>
  <c r="AS17" i="8"/>
  <c r="AS18" i="8"/>
  <c r="AS19" i="8"/>
  <c r="AS20" i="8"/>
  <c r="AS21" i="8"/>
  <c r="AS22" i="8"/>
  <c r="AS23" i="8"/>
  <c r="AS24" i="8"/>
  <c r="AS25" i="8"/>
  <c r="AS26" i="8"/>
  <c r="AS27" i="8"/>
  <c r="AS28" i="8"/>
  <c r="AS29" i="8"/>
  <c r="AS30" i="8"/>
  <c r="AS31" i="8"/>
  <c r="AS32" i="8"/>
  <c r="AS33" i="8"/>
  <c r="AS34" i="8"/>
  <c r="AS35" i="8"/>
  <c r="AS36" i="8"/>
  <c r="AS37" i="8"/>
  <c r="AS38" i="8"/>
  <c r="AS39" i="8"/>
  <c r="AS40" i="8"/>
  <c r="AS41" i="8"/>
  <c r="AS42" i="8"/>
  <c r="D7" i="11" l="1"/>
  <c r="D8" i="11" s="1"/>
  <c r="C7" i="11"/>
  <c r="C8" i="11" s="1"/>
  <c r="H43" i="8"/>
  <c r="K43" i="8"/>
  <c r="N43" i="8"/>
  <c r="Q43" i="8"/>
  <c r="T43" i="8"/>
  <c r="W43" i="8"/>
  <c r="Z43" i="8"/>
  <c r="Y5" i="8"/>
  <c r="X6" i="8"/>
  <c r="Z6" i="8" s="1"/>
  <c r="X7" i="8"/>
  <c r="Z7" i="8" s="1"/>
  <c r="X8" i="8"/>
  <c r="Z8" i="8" s="1"/>
  <c r="X9" i="8"/>
  <c r="Z9" i="8" s="1"/>
  <c r="X10" i="8"/>
  <c r="Z10" i="8" s="1"/>
  <c r="X11" i="8"/>
  <c r="Z11" i="8" s="1"/>
  <c r="X12" i="8"/>
  <c r="Z12" i="8" s="1"/>
  <c r="X13" i="8"/>
  <c r="Z13" i="8" s="1"/>
  <c r="X14" i="8"/>
  <c r="Z14" i="8" s="1"/>
  <c r="X15" i="8"/>
  <c r="Z15" i="8" s="1"/>
  <c r="X16" i="8"/>
  <c r="Z16" i="8" s="1"/>
  <c r="X17" i="8"/>
  <c r="Z17" i="8" s="1"/>
  <c r="X18" i="8"/>
  <c r="Z18" i="8" s="1"/>
  <c r="X19" i="8"/>
  <c r="Z19" i="8" s="1"/>
  <c r="X20" i="8"/>
  <c r="Z20" i="8" s="1"/>
  <c r="X21" i="8"/>
  <c r="Z21" i="8" s="1"/>
  <c r="X22" i="8"/>
  <c r="Z22" i="8" s="1"/>
  <c r="X23" i="8"/>
  <c r="Z23" i="8" s="1"/>
  <c r="X24" i="8"/>
  <c r="Z24" i="8" s="1"/>
  <c r="X25" i="8"/>
  <c r="Z25" i="8" s="1"/>
  <c r="X26" i="8"/>
  <c r="Z26" i="8" s="1"/>
  <c r="X27" i="8"/>
  <c r="Z27" i="8" s="1"/>
  <c r="X28" i="8"/>
  <c r="Z28" i="8" s="1"/>
  <c r="X29" i="8"/>
  <c r="Z29" i="8" s="1"/>
  <c r="X30" i="8"/>
  <c r="Z30" i="8" s="1"/>
  <c r="X31" i="8"/>
  <c r="Z31" i="8" s="1"/>
  <c r="X32" i="8"/>
  <c r="Z32" i="8" s="1"/>
  <c r="X33" i="8"/>
  <c r="Z33" i="8" s="1"/>
  <c r="X34" i="8"/>
  <c r="Z34" i="8" s="1"/>
  <c r="X35" i="8"/>
  <c r="Z35" i="8" s="1"/>
  <c r="X36" i="8"/>
  <c r="Z36" i="8" s="1"/>
  <c r="X37" i="8"/>
  <c r="Z37" i="8" s="1"/>
  <c r="X38" i="8"/>
  <c r="Z38" i="8" s="1"/>
  <c r="X39" i="8"/>
  <c r="Z39" i="8" s="1"/>
  <c r="X40" i="8"/>
  <c r="Z40" i="8" s="1"/>
  <c r="X41" i="8"/>
  <c r="Z41" i="8" s="1"/>
  <c r="X42" i="8"/>
  <c r="Z42" i="8" s="1"/>
  <c r="X5" i="8"/>
  <c r="Z5" i="8" s="1"/>
  <c r="W5" i="8"/>
  <c r="W6" i="8"/>
  <c r="W7" i="8"/>
  <c r="W8" i="8"/>
  <c r="W9" i="8"/>
  <c r="W10" i="8"/>
  <c r="W11" i="8"/>
  <c r="W12" i="8"/>
  <c r="W13" i="8"/>
  <c r="W14" i="8"/>
  <c r="W15" i="8"/>
  <c r="W16" i="8"/>
  <c r="W17" i="8"/>
  <c r="W18" i="8"/>
  <c r="W19" i="8"/>
  <c r="W20" i="8"/>
  <c r="W21" i="8"/>
  <c r="W22" i="8"/>
  <c r="W23" i="8"/>
  <c r="W24" i="8"/>
  <c r="W25" i="8"/>
  <c r="W26" i="8"/>
  <c r="W27" i="8"/>
  <c r="W28" i="8"/>
  <c r="W29" i="8"/>
  <c r="W30" i="8"/>
  <c r="W31" i="8"/>
  <c r="W32" i="8"/>
  <c r="W33" i="8"/>
  <c r="W34" i="8"/>
  <c r="W35" i="8"/>
  <c r="W36" i="8"/>
  <c r="W37" i="8"/>
  <c r="W38" i="8"/>
  <c r="W39" i="8"/>
  <c r="W40" i="8"/>
  <c r="W41" i="8"/>
  <c r="W42" i="8"/>
  <c r="T5" i="8"/>
  <c r="T6" i="8"/>
  <c r="T7" i="8"/>
  <c r="T8" i="8"/>
  <c r="T9" i="8"/>
  <c r="T10" i="8"/>
  <c r="T11" i="8"/>
  <c r="T12" i="8"/>
  <c r="T13" i="8"/>
  <c r="T14" i="8"/>
  <c r="T15" i="8"/>
  <c r="T16" i="8"/>
  <c r="T17" i="8"/>
  <c r="T18" i="8"/>
  <c r="T19" i="8"/>
  <c r="T20" i="8"/>
  <c r="T21" i="8"/>
  <c r="T22" i="8"/>
  <c r="T23" i="8"/>
  <c r="T24" i="8"/>
  <c r="T25" i="8"/>
  <c r="T26" i="8"/>
  <c r="T27" i="8"/>
  <c r="T28" i="8"/>
  <c r="T29" i="8"/>
  <c r="T30" i="8"/>
  <c r="T31" i="8"/>
  <c r="T32" i="8"/>
  <c r="T33" i="8"/>
  <c r="T34" i="8"/>
  <c r="T35" i="8"/>
  <c r="T36" i="8"/>
  <c r="T37" i="8"/>
  <c r="T38" i="8"/>
  <c r="T39" i="8"/>
  <c r="T40" i="8"/>
  <c r="T41" i="8"/>
  <c r="T42" i="8"/>
  <c r="Q5" i="8"/>
  <c r="Q6" i="8"/>
  <c r="Q7" i="8"/>
  <c r="Q8" i="8"/>
  <c r="Q9" i="8"/>
  <c r="Q10" i="8"/>
  <c r="Q11" i="8"/>
  <c r="Q12" i="8"/>
  <c r="Q13" i="8"/>
  <c r="Q14" i="8"/>
  <c r="Q15" i="8"/>
  <c r="Q16" i="8"/>
  <c r="Q17" i="8"/>
  <c r="Q18" i="8"/>
  <c r="Q19" i="8"/>
  <c r="Q20" i="8"/>
  <c r="Q21" i="8"/>
  <c r="Q22" i="8"/>
  <c r="Q23" i="8"/>
  <c r="Q24" i="8"/>
  <c r="Q25" i="8"/>
  <c r="Q26" i="8"/>
  <c r="Q27" i="8"/>
  <c r="Q28" i="8"/>
  <c r="Q29" i="8"/>
  <c r="Q30" i="8"/>
  <c r="Q31" i="8"/>
  <c r="Q32" i="8"/>
  <c r="Q33" i="8"/>
  <c r="Q34" i="8"/>
  <c r="Q35" i="8"/>
  <c r="Q36" i="8"/>
  <c r="Q37" i="8"/>
  <c r="Q38" i="8"/>
  <c r="Q39" i="8"/>
  <c r="Q40" i="8"/>
  <c r="Q41" i="8"/>
  <c r="Q42" i="8"/>
  <c r="N5" i="8"/>
  <c r="N6" i="8"/>
  <c r="N7" i="8"/>
  <c r="N8" i="8"/>
  <c r="N9" i="8"/>
  <c r="N10" i="8"/>
  <c r="N11" i="8"/>
  <c r="N12" i="8"/>
  <c r="N13" i="8"/>
  <c r="N14" i="8"/>
  <c r="N15" i="8"/>
  <c r="N16" i="8"/>
  <c r="N17" i="8"/>
  <c r="N18" i="8"/>
  <c r="N19" i="8"/>
  <c r="N20" i="8"/>
  <c r="N21" i="8"/>
  <c r="N22" i="8"/>
  <c r="N23" i="8"/>
  <c r="N24" i="8"/>
  <c r="N25" i="8"/>
  <c r="N26" i="8"/>
  <c r="N27" i="8"/>
  <c r="N28" i="8"/>
  <c r="N29" i="8"/>
  <c r="N30" i="8"/>
  <c r="N31" i="8"/>
  <c r="N32" i="8"/>
  <c r="N33" i="8"/>
  <c r="N34" i="8"/>
  <c r="N35" i="8"/>
  <c r="N36" i="8"/>
  <c r="N37" i="8"/>
  <c r="N38" i="8"/>
  <c r="N39" i="8"/>
  <c r="N40" i="8"/>
  <c r="N41" i="8"/>
  <c r="N42" i="8"/>
  <c r="K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H39" i="8"/>
  <c r="H40" i="8"/>
  <c r="H41" i="8"/>
  <c r="H42"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5" i="8"/>
  <c r="V27" i="4" l="1"/>
  <c r="V28" i="4"/>
  <c r="P27" i="4"/>
  <c r="Q27" i="4"/>
  <c r="R27" i="4"/>
  <c r="S27" i="4"/>
  <c r="T27" i="4"/>
  <c r="P28" i="4"/>
  <c r="Q28" i="4"/>
  <c r="R28" i="4"/>
  <c r="S28" i="4"/>
  <c r="T28" i="4"/>
  <c r="J27" i="4"/>
  <c r="J28" i="4"/>
  <c r="I27" i="4"/>
  <c r="I28" i="4"/>
  <c r="S13" i="2"/>
  <c r="S14" i="2"/>
  <c r="S15" i="2"/>
  <c r="S16" i="2"/>
  <c r="S17" i="2"/>
  <c r="S18" i="2"/>
  <c r="S19" i="2"/>
  <c r="S20" i="2"/>
  <c r="S21" i="2"/>
  <c r="S22" i="2"/>
  <c r="S23" i="2"/>
  <c r="S24" i="2"/>
  <c r="S25" i="2"/>
  <c r="S26" i="2"/>
  <c r="S12" i="2"/>
  <c r="P13" i="2"/>
  <c r="P14" i="2"/>
  <c r="P15" i="2"/>
  <c r="P16" i="2"/>
  <c r="P17" i="2"/>
  <c r="P18" i="2"/>
  <c r="P19" i="2"/>
  <c r="P20" i="2"/>
  <c r="P21" i="2"/>
  <c r="P22" i="2"/>
  <c r="P23" i="2"/>
  <c r="P24" i="2"/>
  <c r="P25" i="2"/>
  <c r="P26" i="2"/>
  <c r="P12" i="2"/>
  <c r="M13" i="2"/>
  <c r="M14" i="2"/>
  <c r="M15" i="2"/>
  <c r="M16" i="2"/>
  <c r="M17" i="2"/>
  <c r="M18" i="2"/>
  <c r="M19" i="2"/>
  <c r="M20" i="2"/>
  <c r="M21" i="2"/>
  <c r="M22" i="2"/>
  <c r="M23" i="2"/>
  <c r="M24" i="2"/>
  <c r="M25" i="2"/>
  <c r="M26" i="2"/>
  <c r="M12" i="2"/>
  <c r="J13" i="2"/>
  <c r="J14" i="2"/>
  <c r="J15" i="2"/>
  <c r="J16" i="2"/>
  <c r="J17" i="2"/>
  <c r="J18" i="2"/>
  <c r="J19" i="2"/>
  <c r="J20" i="2"/>
  <c r="J21" i="2"/>
  <c r="J22" i="2"/>
  <c r="J23" i="2"/>
  <c r="J24" i="2"/>
  <c r="J25" i="2"/>
  <c r="J26" i="2"/>
  <c r="J12" i="2"/>
  <c r="G13" i="2"/>
  <c r="G14" i="2"/>
  <c r="G15" i="2"/>
  <c r="G16" i="2"/>
  <c r="G17" i="2"/>
  <c r="G18" i="2"/>
  <c r="G19" i="2"/>
  <c r="G20" i="2"/>
  <c r="G21" i="2"/>
  <c r="G22" i="2"/>
  <c r="G23" i="2"/>
  <c r="G24" i="2"/>
  <c r="G25" i="2"/>
  <c r="G26" i="2"/>
  <c r="G12" i="2"/>
  <c r="D13" i="2"/>
  <c r="D14" i="2"/>
  <c r="D15" i="2"/>
  <c r="D16" i="2"/>
  <c r="T16" i="2" s="1"/>
  <c r="D17" i="2"/>
  <c r="T17" i="2" s="1"/>
  <c r="D18" i="2"/>
  <c r="T18" i="2" s="1"/>
  <c r="D19" i="2"/>
  <c r="T19" i="2" s="1"/>
  <c r="D20" i="2"/>
  <c r="T20" i="2" s="1"/>
  <c r="D21" i="2"/>
  <c r="T21" i="2" s="1"/>
  <c r="D22" i="2"/>
  <c r="T22" i="2" s="1"/>
  <c r="D23" i="2"/>
  <c r="T23" i="2" s="1"/>
  <c r="D24" i="2"/>
  <c r="T24" i="2" s="1"/>
  <c r="D25" i="2"/>
  <c r="T25" i="2" s="1"/>
  <c r="D26" i="2"/>
  <c r="T26" i="2" s="1"/>
  <c r="D12" i="2"/>
  <c r="L5" i="1" s="1"/>
  <c r="K5" i="1" s="1"/>
  <c r="P6" i="1" l="1"/>
  <c r="O6" i="1" s="1"/>
  <c r="P7" i="1"/>
  <c r="O7" i="1" s="1"/>
  <c r="P5" i="1"/>
  <c r="O5" i="1" s="1"/>
  <c r="N11" i="1"/>
  <c r="M11" i="1" s="1"/>
  <c r="N12" i="1"/>
  <c r="M12" i="1" s="1"/>
  <c r="N10" i="1"/>
  <c r="M10" i="1" s="1"/>
  <c r="L11" i="1"/>
  <c r="K11" i="1" s="1"/>
  <c r="L12" i="1"/>
  <c r="K12" i="1" s="1"/>
  <c r="L10" i="1"/>
  <c r="K10" i="1" s="1"/>
  <c r="G12" i="4"/>
  <c r="N12" i="4" s="1"/>
  <c r="T12" i="4" s="1"/>
  <c r="P11" i="1"/>
  <c r="O11" i="1" s="1"/>
  <c r="P12" i="1"/>
  <c r="O12" i="1" s="1"/>
  <c r="P10" i="1"/>
  <c r="O10" i="1" s="1"/>
  <c r="N6" i="1"/>
  <c r="M6" i="1" s="1"/>
  <c r="N7" i="1"/>
  <c r="M7" i="1" s="1"/>
  <c r="N5" i="1"/>
  <c r="M5" i="1" s="1"/>
  <c r="L7" i="1"/>
  <c r="K7" i="1" s="1"/>
  <c r="L6" i="1"/>
  <c r="K6" i="1" s="1"/>
  <c r="T14" i="2"/>
  <c r="T13" i="2"/>
  <c r="T15" i="2"/>
  <c r="T12" i="2"/>
  <c r="N27" i="4" l="1"/>
  <c r="N28" i="4"/>
  <c r="M27" i="4"/>
  <c r="M28" i="4"/>
  <c r="L27" i="4"/>
  <c r="L28" i="4"/>
  <c r="K28" i="4"/>
  <c r="K27" i="4"/>
  <c r="O27" i="4"/>
  <c r="O28" i="4"/>
  <c r="H27" i="4"/>
  <c r="H28" i="4"/>
  <c r="U28" i="4" l="1"/>
  <c r="U27" i="4"/>
  <c r="B13" i="4"/>
  <c r="I13" i="4" s="1"/>
  <c r="O13" i="4" s="1"/>
  <c r="B14" i="4"/>
  <c r="I14" i="4" s="1"/>
  <c r="O14" i="4" s="1"/>
  <c r="B15" i="4"/>
  <c r="I15" i="4" s="1"/>
  <c r="O15" i="4" s="1"/>
  <c r="B16" i="4"/>
  <c r="I16" i="4" s="1"/>
  <c r="O16" i="4" s="1"/>
  <c r="B17" i="4"/>
  <c r="I17" i="4" s="1"/>
  <c r="O17" i="4" s="1"/>
  <c r="B18" i="4"/>
  <c r="I18" i="4" s="1"/>
  <c r="O18" i="4" s="1"/>
  <c r="B19" i="4"/>
  <c r="I19" i="4" s="1"/>
  <c r="O19" i="4" s="1"/>
  <c r="B20" i="4"/>
  <c r="I20" i="4" s="1"/>
  <c r="O20" i="4" s="1"/>
  <c r="B21" i="4"/>
  <c r="I21" i="4" s="1"/>
  <c r="O21" i="4" s="1"/>
  <c r="B22" i="4"/>
  <c r="I22" i="4" s="1"/>
  <c r="O22" i="4" s="1"/>
  <c r="B23" i="4"/>
  <c r="I23" i="4" s="1"/>
  <c r="O23" i="4" s="1"/>
  <c r="B24" i="4"/>
  <c r="I24" i="4" s="1"/>
  <c r="O24" i="4" s="1"/>
  <c r="B25" i="4"/>
  <c r="I25" i="4" s="1"/>
  <c r="O25" i="4" s="1"/>
  <c r="B26" i="4"/>
  <c r="I26" i="4" s="1"/>
  <c r="O26" i="4" s="1"/>
  <c r="G26" i="4" l="1"/>
  <c r="N26" i="4" s="1"/>
  <c r="T26" i="4" s="1"/>
  <c r="F26" i="4"/>
  <c r="M26" i="4" s="1"/>
  <c r="S26" i="4" s="1"/>
  <c r="E26" i="4"/>
  <c r="L26" i="4" s="1"/>
  <c r="R26" i="4" s="1"/>
  <c r="D26" i="4"/>
  <c r="K26" i="4" s="1"/>
  <c r="Q26" i="4" s="1"/>
  <c r="C26" i="4"/>
  <c r="J26" i="4" s="1"/>
  <c r="P26" i="4" s="1"/>
  <c r="G25" i="4"/>
  <c r="N25" i="4" s="1"/>
  <c r="T25" i="4" s="1"/>
  <c r="F25" i="4"/>
  <c r="M25" i="4" s="1"/>
  <c r="S25" i="4" s="1"/>
  <c r="E25" i="4"/>
  <c r="L25" i="4" s="1"/>
  <c r="R25" i="4" s="1"/>
  <c r="D25" i="4"/>
  <c r="K25" i="4" s="1"/>
  <c r="Q25" i="4" s="1"/>
  <c r="C25" i="4"/>
  <c r="J25" i="4" s="1"/>
  <c r="P25" i="4" s="1"/>
  <c r="G24" i="4"/>
  <c r="N24" i="4" s="1"/>
  <c r="T24" i="4" s="1"/>
  <c r="F24" i="4"/>
  <c r="M24" i="4" s="1"/>
  <c r="S24" i="4" s="1"/>
  <c r="E24" i="4"/>
  <c r="L24" i="4" s="1"/>
  <c r="R24" i="4" s="1"/>
  <c r="D24" i="4"/>
  <c r="K24" i="4" s="1"/>
  <c r="Q24" i="4" s="1"/>
  <c r="C24" i="4"/>
  <c r="J24" i="4" s="1"/>
  <c r="P24" i="4" s="1"/>
  <c r="G23" i="4"/>
  <c r="N23" i="4" s="1"/>
  <c r="T23" i="4" s="1"/>
  <c r="F23" i="4"/>
  <c r="M23" i="4" s="1"/>
  <c r="S23" i="4" s="1"/>
  <c r="E23" i="4"/>
  <c r="L23" i="4" s="1"/>
  <c r="R23" i="4" s="1"/>
  <c r="D23" i="4"/>
  <c r="K23" i="4" s="1"/>
  <c r="Q23" i="4" s="1"/>
  <c r="C23" i="4"/>
  <c r="J23" i="4" s="1"/>
  <c r="P23" i="4" s="1"/>
  <c r="G22" i="4"/>
  <c r="N22" i="4" s="1"/>
  <c r="T22" i="4" s="1"/>
  <c r="F22" i="4"/>
  <c r="M22" i="4" s="1"/>
  <c r="S22" i="4" s="1"/>
  <c r="E22" i="4"/>
  <c r="L22" i="4" s="1"/>
  <c r="R22" i="4" s="1"/>
  <c r="D22" i="4"/>
  <c r="K22" i="4" s="1"/>
  <c r="Q22" i="4" s="1"/>
  <c r="C22" i="4"/>
  <c r="J22" i="4" s="1"/>
  <c r="P22" i="4" s="1"/>
  <c r="G21" i="4"/>
  <c r="N21" i="4" s="1"/>
  <c r="T21" i="4" s="1"/>
  <c r="F21" i="4"/>
  <c r="M21" i="4" s="1"/>
  <c r="S21" i="4" s="1"/>
  <c r="E21" i="4"/>
  <c r="L21" i="4" s="1"/>
  <c r="R21" i="4" s="1"/>
  <c r="D21" i="4"/>
  <c r="K21" i="4" s="1"/>
  <c r="Q21" i="4" s="1"/>
  <c r="C21" i="4"/>
  <c r="J21" i="4" s="1"/>
  <c r="P21" i="4" s="1"/>
  <c r="G20" i="4"/>
  <c r="N20" i="4" s="1"/>
  <c r="T20" i="4" s="1"/>
  <c r="F20" i="4"/>
  <c r="M20" i="4" s="1"/>
  <c r="S20" i="4" s="1"/>
  <c r="E20" i="4"/>
  <c r="L20" i="4" s="1"/>
  <c r="R20" i="4" s="1"/>
  <c r="D20" i="4"/>
  <c r="K20" i="4" s="1"/>
  <c r="Q20" i="4" s="1"/>
  <c r="C20" i="4"/>
  <c r="J20" i="4" s="1"/>
  <c r="P20" i="4" s="1"/>
  <c r="G19" i="4"/>
  <c r="N19" i="4" s="1"/>
  <c r="T19" i="4" s="1"/>
  <c r="F19" i="4"/>
  <c r="M19" i="4" s="1"/>
  <c r="S19" i="4" s="1"/>
  <c r="E19" i="4"/>
  <c r="L19" i="4" s="1"/>
  <c r="R19" i="4" s="1"/>
  <c r="D19" i="4"/>
  <c r="K19" i="4" s="1"/>
  <c r="Q19" i="4" s="1"/>
  <c r="C19" i="4"/>
  <c r="J19" i="4" s="1"/>
  <c r="P19" i="4" s="1"/>
  <c r="G18" i="4"/>
  <c r="N18" i="4" s="1"/>
  <c r="T18" i="4" s="1"/>
  <c r="F18" i="4"/>
  <c r="M18" i="4" s="1"/>
  <c r="S18" i="4" s="1"/>
  <c r="E18" i="4"/>
  <c r="L18" i="4" s="1"/>
  <c r="R18" i="4" s="1"/>
  <c r="D18" i="4"/>
  <c r="K18" i="4" s="1"/>
  <c r="Q18" i="4" s="1"/>
  <c r="C18" i="4"/>
  <c r="J18" i="4" s="1"/>
  <c r="P18" i="4" s="1"/>
  <c r="G17" i="4"/>
  <c r="N17" i="4" s="1"/>
  <c r="T17" i="4" s="1"/>
  <c r="F17" i="4"/>
  <c r="M17" i="4" s="1"/>
  <c r="S17" i="4" s="1"/>
  <c r="E17" i="4"/>
  <c r="L17" i="4" s="1"/>
  <c r="R17" i="4" s="1"/>
  <c r="D17" i="4"/>
  <c r="K17" i="4" s="1"/>
  <c r="Q17" i="4" s="1"/>
  <c r="C17" i="4"/>
  <c r="J17" i="4" s="1"/>
  <c r="P17" i="4" s="1"/>
  <c r="G16" i="4"/>
  <c r="N16" i="4" s="1"/>
  <c r="T16" i="4" s="1"/>
  <c r="F16" i="4"/>
  <c r="M16" i="4" s="1"/>
  <c r="S16" i="4" s="1"/>
  <c r="E16" i="4"/>
  <c r="L16" i="4" s="1"/>
  <c r="R16" i="4" s="1"/>
  <c r="D16" i="4"/>
  <c r="K16" i="4" s="1"/>
  <c r="Q16" i="4" s="1"/>
  <c r="C16" i="4"/>
  <c r="J16" i="4" s="1"/>
  <c r="P16" i="4" s="1"/>
  <c r="G15" i="4"/>
  <c r="N15" i="4" s="1"/>
  <c r="T15" i="4" s="1"/>
  <c r="F15" i="4"/>
  <c r="M15" i="4" s="1"/>
  <c r="S15" i="4" s="1"/>
  <c r="E15" i="4"/>
  <c r="L15" i="4" s="1"/>
  <c r="R15" i="4" s="1"/>
  <c r="D15" i="4"/>
  <c r="K15" i="4" s="1"/>
  <c r="Q15" i="4" s="1"/>
  <c r="C15" i="4"/>
  <c r="J15" i="4" s="1"/>
  <c r="P15" i="4" s="1"/>
  <c r="G14" i="4"/>
  <c r="N14" i="4" s="1"/>
  <c r="T14" i="4" s="1"/>
  <c r="F14" i="4"/>
  <c r="M14" i="4" s="1"/>
  <c r="S14" i="4" s="1"/>
  <c r="E14" i="4"/>
  <c r="L14" i="4" s="1"/>
  <c r="R14" i="4" s="1"/>
  <c r="D14" i="4"/>
  <c r="K14" i="4" s="1"/>
  <c r="Q14" i="4" s="1"/>
  <c r="C14" i="4"/>
  <c r="J14" i="4" s="1"/>
  <c r="P14" i="4" s="1"/>
  <c r="G13" i="4"/>
  <c r="N13" i="4" s="1"/>
  <c r="T13" i="4" s="1"/>
  <c r="F13" i="4"/>
  <c r="M13" i="4" s="1"/>
  <c r="S13" i="4" s="1"/>
  <c r="E13" i="4"/>
  <c r="L13" i="4" s="1"/>
  <c r="R13" i="4" s="1"/>
  <c r="D13" i="4"/>
  <c r="K13" i="4" s="1"/>
  <c r="Q13" i="4" s="1"/>
  <c r="C13" i="4"/>
  <c r="J13" i="4" s="1"/>
  <c r="P13" i="4" s="1"/>
  <c r="F12" i="4"/>
  <c r="M12" i="4" s="1"/>
  <c r="S12" i="4" s="1"/>
  <c r="E12" i="4"/>
  <c r="L12" i="4" s="1"/>
  <c r="R12" i="4" s="1"/>
  <c r="D12" i="4"/>
  <c r="K12" i="4" s="1"/>
  <c r="Q12" i="4" s="1"/>
  <c r="C12" i="4"/>
  <c r="J12" i="4" s="1"/>
  <c r="P12" i="4" s="1"/>
  <c r="B12" i="4"/>
  <c r="I12" i="4" s="1"/>
  <c r="O12" i="4" s="1"/>
  <c r="U13" i="4" l="1"/>
  <c r="V13" i="4" s="1"/>
  <c r="U13" i="2" s="1"/>
  <c r="C4" i="1" s="1"/>
  <c r="U17" i="4"/>
  <c r="V17" i="4" s="1"/>
  <c r="U17" i="2" s="1"/>
  <c r="C8" i="1" s="1"/>
  <c r="U19" i="4"/>
  <c r="U21" i="4"/>
  <c r="U23" i="4"/>
  <c r="U25" i="4"/>
  <c r="U22" i="4"/>
  <c r="U24" i="4"/>
  <c r="V24" i="4" s="1"/>
  <c r="H16" i="4"/>
  <c r="H18" i="4"/>
  <c r="H20" i="4"/>
  <c r="H26" i="4"/>
  <c r="H17" i="4"/>
  <c r="H19" i="4"/>
  <c r="H21" i="4"/>
  <c r="H23" i="4"/>
  <c r="H25" i="4"/>
  <c r="H22" i="4"/>
  <c r="H24" i="4"/>
  <c r="U16" i="4"/>
  <c r="U18" i="4"/>
  <c r="U20" i="4"/>
  <c r="U26" i="4"/>
  <c r="U15" i="4"/>
  <c r="V15" i="4" s="1"/>
  <c r="U15" i="2" s="1"/>
  <c r="C6" i="1" s="1"/>
  <c r="H15" i="4"/>
  <c r="H14" i="4"/>
  <c r="U14" i="4"/>
  <c r="H13" i="4"/>
  <c r="U24" i="2"/>
  <c r="C15" i="1" s="1"/>
  <c r="V20" i="4" l="1"/>
  <c r="U20" i="2" s="1"/>
  <c r="C11" i="1" s="1"/>
  <c r="V16" i="4"/>
  <c r="U16" i="2" s="1"/>
  <c r="C7" i="1" s="1"/>
  <c r="V25" i="4"/>
  <c r="U25" i="2" s="1"/>
  <c r="C16" i="1" s="1"/>
  <c r="V21" i="4"/>
  <c r="U21" i="2" s="1"/>
  <c r="C12" i="1" s="1"/>
  <c r="V26" i="4"/>
  <c r="U26" i="2" s="1"/>
  <c r="C17" i="1" s="1"/>
  <c r="V18" i="4"/>
  <c r="U18" i="2" s="1"/>
  <c r="C9" i="1" s="1"/>
  <c r="V22" i="4"/>
  <c r="U22" i="2" s="1"/>
  <c r="C13" i="1" s="1"/>
  <c r="V23" i="4"/>
  <c r="U23" i="2" s="1"/>
  <c r="C14" i="1" s="1"/>
  <c r="V19" i="4"/>
  <c r="U19" i="2" s="1"/>
  <c r="C10" i="1" s="1"/>
  <c r="V14" i="4"/>
  <c r="U14" i="2" s="1"/>
  <c r="C5" i="1" s="1"/>
  <c r="H12" i="4"/>
  <c r="D6" i="1"/>
  <c r="D15" i="1"/>
  <c r="D8" i="1"/>
  <c r="D4" i="1"/>
  <c r="U12" i="4"/>
  <c r="H4" i="1" l="1"/>
  <c r="G4" i="1"/>
  <c r="D14" i="1"/>
  <c r="D9" i="1"/>
  <c r="D12" i="1"/>
  <c r="D7" i="1"/>
  <c r="D10" i="1"/>
  <c r="D13" i="1"/>
  <c r="D17" i="1"/>
  <c r="D16" i="1"/>
  <c r="D11" i="1"/>
  <c r="D5" i="1"/>
  <c r="V12" i="4"/>
  <c r="U12" i="2" s="1"/>
  <c r="I8" i="1" l="1"/>
  <c r="C3" i="1"/>
  <c r="H8" i="1"/>
  <c r="G8" i="1"/>
  <c r="F8" i="1"/>
  <c r="D3" i="1"/>
  <c r="H3" i="1" l="1"/>
  <c r="G3" i="1"/>
</calcChain>
</file>

<file path=xl/sharedStrings.xml><?xml version="1.0" encoding="utf-8"?>
<sst xmlns="http://schemas.openxmlformats.org/spreadsheetml/2006/main" count="495" uniqueCount="229">
  <si>
    <t>TÜRKÇE</t>
  </si>
  <si>
    <t>MATEMATİK</t>
  </si>
  <si>
    <t>İNKILAP</t>
  </si>
  <si>
    <t>FEN</t>
  </si>
  <si>
    <t>DİN KÜLTÜRÜ</t>
  </si>
  <si>
    <t>İNGİLİZCE</t>
  </si>
  <si>
    <t>TOPLAM</t>
  </si>
  <si>
    <t>D</t>
  </si>
  <si>
    <t>Y</t>
  </si>
  <si>
    <t>NET</t>
  </si>
  <si>
    <t>PUANI</t>
  </si>
  <si>
    <t>FEN BİLİMLERİ</t>
  </si>
  <si>
    <t>DENEME 01</t>
  </si>
  <si>
    <t>DENEME 02</t>
  </si>
  <si>
    <t>DENEME 03</t>
  </si>
  <si>
    <t>DENEME 04</t>
  </si>
  <si>
    <t>DENEME 05</t>
  </si>
  <si>
    <t>DENEME 06</t>
  </si>
  <si>
    <t>DENEME 07</t>
  </si>
  <si>
    <t>DENEME 08</t>
  </si>
  <si>
    <t>DENEME 09</t>
  </si>
  <si>
    <t>DENEME 10</t>
  </si>
  <si>
    <t>DENEME 11</t>
  </si>
  <si>
    <t>DENEME 12</t>
  </si>
  <si>
    <t>DENEME 13</t>
  </si>
  <si>
    <t>DENEME 14</t>
  </si>
  <si>
    <t>DENEME 15</t>
  </si>
  <si>
    <t>SÖZEL ALAN</t>
  </si>
  <si>
    <t>SAYISAL ALAN</t>
  </si>
  <si>
    <t>MAT</t>
  </si>
  <si>
    <t>İNG</t>
  </si>
  <si>
    <t>DİN</t>
  </si>
  <si>
    <t>TÜRKİYE ORTALAMA</t>
  </si>
  <si>
    <t>STANDART SAPMA</t>
  </si>
  <si>
    <t>AĞIRLIK KATSAYILARI</t>
  </si>
  <si>
    <t>İNKİLAP</t>
  </si>
  <si>
    <t>SP-TÜRKÇE</t>
  </si>
  <si>
    <t>SP-İNKİLAP</t>
  </si>
  <si>
    <t>SP-DİN</t>
  </si>
  <si>
    <t>SP-İNG</t>
  </si>
  <si>
    <t>SP-MAT</t>
  </si>
  <si>
    <t>SP-FEN</t>
  </si>
  <si>
    <t>ASP-TÜRKÇE</t>
  </si>
  <si>
    <t>ASP-İNKİLAP</t>
  </si>
  <si>
    <t>ASP-DİN</t>
  </si>
  <si>
    <t>ASP-İNG</t>
  </si>
  <si>
    <t>ASP-MAT</t>
  </si>
  <si>
    <t>ASP-FE</t>
  </si>
  <si>
    <t>TASP</t>
  </si>
  <si>
    <t>EN DÜŞÜK</t>
  </si>
  <si>
    <t>EN YÜKSEK</t>
  </si>
  <si>
    <t>T.NET</t>
  </si>
  <si>
    <t>M.S.P</t>
  </si>
  <si>
    <t>Türkçe</t>
  </si>
  <si>
    <t>Matematik</t>
  </si>
  <si>
    <t>Soru Sayısı</t>
  </si>
  <si>
    <t>Alt Test</t>
  </si>
  <si>
    <t>T.C. İnkılap Tarihi ve Atatürkçülük</t>
  </si>
  <si>
    <t>Din Kültürü ve Ahlak Bilgisi</t>
  </si>
  <si>
    <t>Yabancı Dil</t>
  </si>
  <si>
    <t>Fen Bilimleri</t>
  </si>
  <si>
    <t>İngilizce</t>
  </si>
  <si>
    <t>İnkılap tarihi</t>
  </si>
  <si>
    <t>Din Kültütü</t>
  </si>
  <si>
    <t>NET HEDEFLERİ</t>
  </si>
  <si>
    <t>HEDEF PUANIN</t>
  </si>
  <si>
    <t>DENEME PUAN ARALIĞI ANALİZİ</t>
  </si>
  <si>
    <t>Grafiklerle Net Sayılarınız</t>
  </si>
  <si>
    <t>PUAN</t>
  </si>
  <si>
    <t>DENEME NO</t>
  </si>
  <si>
    <t>0-199</t>
  </si>
  <si>
    <t>200-299</t>
  </si>
  <si>
    <t>300-399</t>
  </si>
  <si>
    <t>400-500</t>
  </si>
  <si>
    <t>Zayıf</t>
  </si>
  <si>
    <t>Orta</t>
  </si>
  <si>
    <t>İyi</t>
  </si>
  <si>
    <t>Süper</t>
  </si>
  <si>
    <t>DENEME DERECELENDİRMESİ</t>
  </si>
  <si>
    <t>İlk 3 Net'lerin Sıralaması</t>
  </si>
  <si>
    <t>Net</t>
  </si>
  <si>
    <t>Deneme No</t>
  </si>
  <si>
    <t>İNKİKAP</t>
  </si>
  <si>
    <t>FEN BİLGİSİ</t>
  </si>
  <si>
    <t xml:space="preserve">Yukarıda Yer Alan Sonuçlar Kişi - Veri Giril Ekranın'da Yer Alan Netlerinden Veri Çekilerek Alınmıştır. Aynı Nete Denk Gelen Denemeler İlk Sıradaki Deneme Numarasını Almaktadır. </t>
  </si>
  <si>
    <t>İnkılap Tarihi</t>
  </si>
  <si>
    <t>Din Kültürü</t>
  </si>
  <si>
    <t>Fen Bili leri</t>
  </si>
  <si>
    <t xml:space="preserve">Topla </t>
  </si>
  <si>
    <t>S.No</t>
  </si>
  <si>
    <t>Öğr. No</t>
  </si>
  <si>
    <t>Ad Soyad</t>
  </si>
  <si>
    <t>Sınıf</t>
  </si>
  <si>
    <t>Kt</t>
  </si>
  <si>
    <t>D2</t>
  </si>
  <si>
    <t>Y3</t>
  </si>
  <si>
    <t>D5</t>
  </si>
  <si>
    <t>Y6</t>
  </si>
  <si>
    <t>LGS</t>
  </si>
  <si>
    <t>Gnl.S</t>
  </si>
  <si>
    <t>SAMET ÇETİNKAYA</t>
  </si>
  <si>
    <t>8A</t>
  </si>
  <si>
    <t>B</t>
  </si>
  <si>
    <t>SUDENAZ KILIÇ</t>
  </si>
  <si>
    <t>A</t>
  </si>
  <si>
    <t>İREM ERYÜREKLİ</t>
  </si>
  <si>
    <t>EFE NECATİ AKASLAN</t>
  </si>
  <si>
    <t>EFE ALTAY</t>
  </si>
  <si>
    <t>YAĞMUR EKİNCİ</t>
  </si>
  <si>
    <t>DİLŞAD ERGÖRÜN</t>
  </si>
  <si>
    <t>AÇELYA CANATAR</t>
  </si>
  <si>
    <t>BERAT ONURALP ESER</t>
  </si>
  <si>
    <t>AYŞE GÜNTÜRK</t>
  </si>
  <si>
    <t>DİLE ULUN</t>
  </si>
  <si>
    <t>HAYRUNNİSA COŞKUN</t>
  </si>
  <si>
    <t>HAT CE DÖNEN</t>
  </si>
  <si>
    <t>BEYZA DEMİRKIRAN</t>
  </si>
  <si>
    <t>BERKAY ATEŞ</t>
  </si>
  <si>
    <t>ARAS ALTAY</t>
  </si>
  <si>
    <t>DENİZ ÇELİK</t>
  </si>
  <si>
    <t>RABİA KATIK</t>
  </si>
  <si>
    <t>İREM NAZLI ERYILMA</t>
  </si>
  <si>
    <t>8C</t>
  </si>
  <si>
    <t>HÜLYA ÖZER</t>
  </si>
  <si>
    <t>SEVDE NUR GÜZEL</t>
  </si>
  <si>
    <t>İREM YAKAR</t>
  </si>
  <si>
    <t>YUSUF GÜZEL</t>
  </si>
  <si>
    <t>HİLAL ÇAKILI</t>
  </si>
  <si>
    <t>8B</t>
  </si>
  <si>
    <t>ÖMER YILMAZ</t>
  </si>
  <si>
    <t>EMRE HAMAŞOĞLU</t>
  </si>
  <si>
    <t>NARİ NEİDİK</t>
  </si>
  <si>
    <t>MURAT KURT</t>
  </si>
  <si>
    <t>BEREN AKIL</t>
  </si>
  <si>
    <t>ELA DEMİREL</t>
  </si>
  <si>
    <t>MEHMET COĞ</t>
  </si>
  <si>
    <t>ŞEYDA SARAÇ</t>
  </si>
  <si>
    <t>ER OKAY</t>
  </si>
  <si>
    <t>BATIN BERK İZGİ</t>
  </si>
  <si>
    <t>ARDA ENES TEMEL</t>
  </si>
  <si>
    <t>MERT DOĞAN YILMAZ</t>
  </si>
  <si>
    <t>NET2</t>
  </si>
  <si>
    <t>Y2</t>
  </si>
  <si>
    <t>NET1</t>
  </si>
  <si>
    <t>D1</t>
  </si>
  <si>
    <t>Y1</t>
  </si>
  <si>
    <t>D3</t>
  </si>
  <si>
    <t>NET3</t>
  </si>
  <si>
    <t>D4</t>
  </si>
  <si>
    <t>Y4</t>
  </si>
  <si>
    <t>NET4</t>
  </si>
  <si>
    <t>Y5</t>
  </si>
  <si>
    <t>NET6</t>
  </si>
  <si>
    <t>NET7</t>
  </si>
  <si>
    <t>Y7</t>
  </si>
  <si>
    <t>D6</t>
  </si>
  <si>
    <t>D7</t>
  </si>
  <si>
    <t>NET5</t>
  </si>
  <si>
    <t>BAHADIR ANIT</t>
  </si>
  <si>
    <t>AHMET KARAYAVUZ</t>
  </si>
  <si>
    <t>10 DENEME'DE EN İYİ SONUÇ YAPAN</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</si>
  <si>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</si>
  <si>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</si>
  <si>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</si>
  <si>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</si>
  <si>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</si>
  <si>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</si>
  <si>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</si>
  <si>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</si>
  <si>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</si>
  <si>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</si>
  <si>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</si>
  <si>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</si>
  <si>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</si>
  <si>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</si>
  <si>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</si>
  <si>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</si>
  <si>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</si>
  <si>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</si>
  <si>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</si>
  <si>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</si>
  <si>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</si>
  <si>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</si>
  <si>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</si>
  <si>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</si>
  <si>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</si>
  <si>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</si>
  <si>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</si>
  <si>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</si>
  <si>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</si>
  <si>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</si>
  <si>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</si>
  <si>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</si>
  <si>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</si>
  <si>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</si>
  <si>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</si>
  <si>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</si>
  <si>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</si>
  <si>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</si>
  <si>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</si>
  <si>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ADI</t>
  </si>
  <si>
    <t>SOYADI</t>
  </si>
  <si>
    <t>OKUL</t>
  </si>
  <si>
    <t>YABANCI DİL</t>
  </si>
  <si>
    <t>KURUM ORTALAMASI DERS BAZINDA</t>
  </si>
  <si>
    <t>NO</t>
  </si>
  <si>
    <t>Öncelikle Bu Dosyayı İndiren Herkese Merhabalar Adım Berat Koyuncu , Kpss Teknik Kurucusuyum.Bu Çalışma LGS öğrencilerine özel hazırlanmıştır, bu çalışma ile ilgili tüm yorumlarınızı bekliyorum. Bu çalışma Versiyon 01 olarak tanımlanmıştır. Sizlerin yoruma göre değişikleri yapılacaktır. Aşağıda yer alan açıklamalara dikkat ediniz !</t>
  </si>
  <si>
    <t>[ ] Kurum Ortalama Analiz Sekmesinde Sadece En üst Bölümde Yer Alan Tabloyu Doldurmanız Yeterlidir. Aşağıdaki Grafikler Otomatik Olarak Değişecektir. ( Kırtasiye Aracılığı/ Kurum Optik Okuyucuları Tarafından Verilen Ortalamaları Yazmanıza Yarayan Kısımdır)</t>
  </si>
  <si>
    <t>TABLO 01 : BU GRAFİK SADECE 1 TANE DENEME SONUÇLARINA GÖRE YAPILACAKTIR. SARI RENKDE BULUNAN YERLERDE OYNAMA YAPMAYIN ! SADECE DERSLERİN DOĞRU VE YANLIŞ YERLERİ DOLDURUN !</t>
  </si>
  <si>
    <t>TABLO 02 BU BÖLÜM SİZE AYRILMIŞTIR DENEME SONUÇ PUANINI YADA TOPLAM DOĞRU SAYILARINI YAZABİLİRSİNİZ.</t>
  </si>
  <si>
    <t>[ ] SINIF-VERİ GİRİŞ EKRANI VE SINIF VERİ ANALİZİ Sekmesi Birbirleriyle Bağlantılıdır. Veri Girişi Sadece " Sınıf - Veri Giriş Ekranı " Kullanılacaktır.</t>
  </si>
  <si>
    <t>[ ] SINIF-VERİ GİRİŞ EKRANI , " Tablo 01 " Yer Alan Bilgilerde Sarı Renk'de Yer Alan Kısımlara Dokunmayınız Formül Yer Almaktadır. Tablo 01 Yer Alan Veriler Sadece 1 Deneme Üzerinden Analiz Gerçekleştirebilir. Sınıf - Veri Analiz Sekmesinde Yer Alan Grafikler Tablo 01'den Veri Çekmektedir.Grafikler Öğrenci Numarasına Göre Sıralama Olmuştur, İsimine Göre Yapılmamıştır.</t>
  </si>
  <si>
    <t>[ ] SINIF-VERİ GİRİŞ EKRANI , " Tablo 02 " Yer Alan Bilgilerde Öğrenci Okul Numarası, İsimsoyisim Olarak Veri Girişi Yapınız ve Hangi Denemelerden Kaç Doğru Yada Kaç Puan Aldığını Tabloya İşleyin. Sizlere Tavsiyem Doğru Sayıları Yazın Daha Mantıklı Geldi Bana :) Sınıf Veri Analiz Sekmesinde Yer Alan En İyi Sonuç Çizelgesi O Kısımdan Veri Çekmektedir. ( Sizleri Yorumları Önemli Bunun İçin Geliştirilecektir.)</t>
  </si>
  <si>
    <r>
      <t xml:space="preserve">[ ] Kişi - Veri Analizi , Kişi Veri Giriş Ekranı , Kişi - Puan Hesaplama Analizi Sekmesi Tamamen Kişisel Hesaplamalar İçin Hazırlanmıştır. Bu Hesaplamalar 2020 LGS MEB Analiz Klavuzundan Veriler Alınmıştır. Kesin Sonuç Değildir. Hesaplama'da En Düşük ve En Yüksek Ders Not Ortalaması Bilinmemektedir. Hesaplama 500 Puana Denk Gelecek Şekilde En Yüksek/Düşük Ortalama Verilmiştir.  </t>
    </r>
    <r>
      <rPr>
        <b/>
        <u/>
        <sz val="11"/>
        <color rgb="FFFF0000"/>
        <rFont val="Calibri"/>
        <family val="2"/>
        <charset val="162"/>
        <scheme val="minor"/>
      </rPr>
      <t xml:space="preserve">KESİN SONUÇ DEĞİLDİR. TAHMİN ÜZERİNE TAHMİNDİR. BİR SONRAKİ AÇIKLAMA DİKKAT </t>
    </r>
  </si>
  <si>
    <r>
      <t xml:space="preserve">[ ] Tabiikide Öğrencilerimiz Puanım Kaç Gelecektir Merakı Vardır ve  Puan Hesaplaması Yapan Sitelere Giriş Yaparak Puan Hesaplaması Yapmaktadır. İnanın Ki Kaç Siteye Girerseniz Girin Hepsi Farklı Sonuç Verecektir. Çünkü Hepsinin Ortalamayı Farklı Alıyor. Sizlere Tavsiyem " Kişi - Veri Giriş Ekranı " Sekmesinde Yer Alan Tabloyu Takip Edin En Azından Hangi Denemede Kaç Doğru Yaptım , Kaç Net Yaptım Onu Takıp Edin. </t>
    </r>
    <r>
      <rPr>
        <b/>
        <u/>
        <sz val="11"/>
        <color rgb="FFFF0000"/>
        <rFont val="Calibri"/>
        <family val="2"/>
        <charset val="162"/>
        <scheme val="minor"/>
      </rPr>
      <t>PUAN HESAPLAMAYIN ! (Sadece Abi Tavsiyesi)</t>
    </r>
  </si>
  <si>
    <t>[ ] Kişi-Veri Analizi ve Kişi - Puan Hesaplama Analiz Sekmesinde Hiçbir Şekilde Veri Girmiyorsunuz Kişi - Veri Giriş Ekranından Otomatik Olarak Almaktadır. Kişi-Veri Alanizi İncelediğinizde Detaylı Bilgiye Sahip Olabilirsiniz. Güzel Bir Çalışma Yaptık İnşallah O Kısımları Beğenirsiniz.</t>
  </si>
  <si>
    <t>LGS PUAN HESAPLAMA 2020, VERİ ANALİZİ , DASHBOARD ÇALIŞMASI</t>
  </si>
  <si>
    <t xml:space="preserve">https://wa.me/message/VNP6AOJNPJBUD1  </t>
  </si>
  <si>
    <t xml:space="preserve">[ ] Bu Çalışmam İçin Yorumlarınızı Aşağıdaki Bağlantılardan Ulaşabilirsiniz. Mutlaka Bizlere Yazın Bu Çalışmamızı Geliştirmek Adına </t>
  </si>
  <si>
    <t>Bu Çalışma LGS PUAN HESAPLAMA 2020, VERİ ANALİZİ , DASHBOARD ÇALIŞMASI Versiyon 01 Adlandırılmıştır. 21.11.2020</t>
  </si>
  <si>
    <t>WP:</t>
  </si>
  <si>
    <t>Telegram Kanalımız</t>
  </si>
  <si>
    <t>https://t.me/kpssteknikcom</t>
  </si>
  <si>
    <t xml:space="preserve">https://t.me/beratisg </t>
  </si>
  <si>
    <t>Kişisel Hesabım</t>
  </si>
  <si>
    <t>İnstagram Adreslerimiz : @kpssteknik ve @berat.kync</t>
  </si>
  <si>
    <t>Bu Çalışma Berat Koyuncu Tarafından Hazırlanmıştır.</t>
  </si>
  <si>
    <t>[ ] Versiyon 02 Çalışmamız Deneme Yapmış Öğretmenlerimiz İçin Optik Okuyucu Olmayan Okullarımız İçin Bizler Çalışma Yapacağız Öğrenci İsimlerini Doğru/Yanlış Sayılarını Yazarak LGS Formatında Hazırlanmış Şekilde Sunacağız . Çünkü En Küçük ve En Yüksek Not Ortalamasını Bilindiğinden Dolayı Hesaplama Kolay Olacaktır.</t>
  </si>
  <si>
    <t>[ ] Sekmeler Yer Alan #Değer! , #Sekme! Gibi Yazılar Görebilirsiniz. Bazılarını Kaldıramadık Onlar Hata Değildir. Veri Girilmediğinden Dolayı Veri Çekemediğinden Kaynaklıdır. Veri Girildiğinde Tamamen Kalkacaktır.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</si>
</sst>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T_L_-;\-* #,##0.00\ _T_L_-;_-* &quot;-&quot;??\ _T_L_-;_-@_-"/>
    <numFmt numFmtId="164" formatCode="0.000"/>
  </numFmts>
  <fonts count="19" x14ac:knownFonts="1">
    <font>
      <sz val="11"/>
      <color theme="1"/>
      <name val="Calibri"/>
      <family val="2"/>
      <scheme val="minor"/>
    </font>
    <font>
      <sz val="11"/>
      <color theme="1"/>
      <name val="Calibri"/>
      <family val="2"/>
      <charset val="162"/>
      <scheme val="minor"/>
    </font>
    <font>
      <sz val="11"/>
      <color theme="1"/>
      <name val="Calibri"/>
      <family val="2"/>
      <scheme val="minor"/>
    </font>
    <font>
      <b/>
      <sz val="11"/>
      <color theme="1"/>
      <name val="Calibri"/>
      <family val="2"/>
      <charset val="162"/>
      <scheme val="minor"/>
    </font>
    <font>
      <b/>
      <i/>
      <sz val="11"/>
      <color theme="3" tint="-0.249977111117893"/>
      <name val="Calibri"/>
      <family val="2"/>
      <charset val="162"/>
      <scheme val="minor"/>
    </font>
    <font>
      <b/>
      <sz val="11"/>
      <name val="Calibri"/>
      <family val="2"/>
      <charset val="162"/>
      <scheme val="minor"/>
    </font>
    <font>
      <sz val="11"/>
      <color rgb="FF9C0006"/>
      <name val="Calibri"/>
      <family val="2"/>
      <charset val="162"/>
      <scheme val="minor"/>
    </font>
    <font>
      <b/>
      <sz val="11"/>
      <color rgb="FF9C0006"/>
      <name val="Calibri"/>
      <family val="2"/>
      <charset val="162"/>
      <scheme val="minor"/>
    </font>
    <font>
      <b/>
      <sz val="12"/>
      <color theme="1"/>
      <name val="Calibri"/>
      <family val="2"/>
      <charset val="162"/>
      <scheme val="minor"/>
    </font>
    <font>
      <b/>
      <sz val="20"/>
      <color theme="1"/>
      <name val="Calibri"/>
      <family val="2"/>
      <charset val="162"/>
      <scheme val="minor"/>
    </font>
    <font>
      <b/>
      <sz val="14"/>
      <color theme="1"/>
      <name val="Calibri"/>
      <family val="2"/>
      <charset val="162"/>
      <scheme val="minor"/>
    </font>
    <font>
      <sz val="8"/>
      <color theme="1"/>
      <name val="Calibri"/>
      <family val="2"/>
      <scheme val="minor"/>
    </font>
    <font>
      <b/>
      <sz val="11"/>
      <color theme="0"/>
      <name val="Calibri"/>
      <family val="2"/>
      <scheme val="minor"/>
    </font>
    <font>
      <b/>
      <sz val="14"/>
      <color theme="0"/>
      <name val="Calibri"/>
      <family val="2"/>
      <scheme val="minor"/>
    </font>
    <font>
      <sz val="14"/>
      <color theme="1"/>
      <name val="Calibri"/>
      <family val="2"/>
      <scheme val="minor"/>
    </font>
    <font>
      <b/>
      <u/>
      <sz val="11"/>
      <color rgb="FFFF0000"/>
      <name val="Calibri"/>
      <family val="2"/>
      <charset val="162"/>
      <scheme val="minor"/>
    </font>
    <font>
      <b/>
      <sz val="14"/>
      <color rgb="FFFF0000"/>
      <name val="Calibri"/>
      <family val="2"/>
      <charset val="162"/>
      <scheme val="minor"/>
    </font>
    <font>
      <u/>
      <sz val="11"/>
      <color theme="10"/>
      <name val="Calibri"/>
      <family val="2"/>
      <scheme val="minor"/>
    </font>
    <font>
      <b/>
      <sz val="8"/>
      <color rgb="FF9C0006"/>
      <name val="Calibri"/>
      <family val="2"/>
      <charset val="162"/>
      <scheme val="minor"/>
    </font>
  </fonts>
  <fills count="14">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rgb="FFFFFF00"/>
        <bgColor indexed="64"/>
      </patternFill>
    </fill>
    <fill>
      <patternFill patternType="solid">
        <fgColor rgb="FFFF6699"/>
        <bgColor indexed="64"/>
      </patternFill>
    </fill>
    <fill>
      <patternFill patternType="solid">
        <fgColor rgb="FF66FF33"/>
        <bgColor indexed="64"/>
      </patternFill>
    </fill>
    <fill>
      <patternFill patternType="solid">
        <fgColor rgb="FFFFC7CE"/>
      </patternFill>
    </fill>
    <fill>
      <patternFill patternType="solid">
        <fgColor rgb="FFFFC000"/>
        <bgColor theme="4" tint="0.79998168889431442"/>
      </patternFill>
    </fill>
    <fill>
      <patternFill patternType="solid">
        <fgColor theme="8" tint="0.79998168889431442"/>
        <bgColor indexed="64"/>
      </patternFill>
    </fill>
    <fill>
      <patternFill patternType="solid">
        <fgColor rgb="FFFFC000"/>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8"/>
        <bgColor theme="8"/>
      </patternFill>
    </fill>
  </fills>
  <borders count="41">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theme="8"/>
      </top>
      <bottom style="thin">
        <color theme="8"/>
      </bottom>
      <diagonal/>
    </border>
    <border>
      <left style="thin">
        <color theme="8"/>
      </left>
      <right/>
      <top style="thin">
        <color theme="8"/>
      </top>
      <bottom/>
      <diagonal/>
    </border>
    <border>
      <left/>
      <right/>
      <top style="thin">
        <color theme="8"/>
      </top>
      <bottom/>
      <diagonal/>
    </border>
    <border>
      <left style="thin">
        <color theme="8"/>
      </left>
      <right/>
      <top style="thin">
        <color theme="8"/>
      </top>
      <bottom style="thin">
        <color theme="8"/>
      </bottom>
      <diagonal/>
    </border>
    <border>
      <left/>
      <right style="thin">
        <color theme="8"/>
      </right>
      <top style="thin">
        <color theme="8"/>
      </top>
      <bottom/>
      <diagonal/>
    </border>
    <border>
      <left/>
      <right style="thin">
        <color theme="8"/>
      </right>
      <top style="thin">
        <color theme="8"/>
      </top>
      <bottom style="thin">
        <color theme="8"/>
      </bottom>
      <diagonal/>
    </border>
    <border>
      <left style="thin">
        <color theme="8"/>
      </left>
      <right/>
      <top/>
      <bottom/>
      <diagonal/>
    </border>
    <border>
      <left/>
      <right style="medium">
        <color indexed="64"/>
      </right>
      <top/>
      <bottom/>
      <diagonal/>
    </border>
  </borders>
  <cellStyleXfs count="4">
    <xf numFmtId="0" fontId="0" fillId="0" borderId="0"/>
    <xf numFmtId="43" fontId="2" fillId="0" borderId="0" applyFont="0" applyFill="0" applyBorder="0" applyAlignment="0" applyProtection="0"/>
    <xf numFmtId="0" fontId="6" fillId="7" borderId="0" applyNumberFormat="0" applyBorder="0" applyAlignment="0" applyProtection="0"/>
    <xf numFmtId="0" fontId="17" fillId="0" borderId="0" applyNumberFormat="0" applyFill="0" applyBorder="0" applyAlignment="0" applyProtection="0"/>
  </cellStyleXfs>
  <cellXfs count="133">
    <xf numFmtId="0" fontId="0" fillId="0" borderId="0" xfId="0"/>
    <xf numFmtId="0" fontId="0" fillId="0" borderId="0" xfId="0" applyNumberFormat="1"/>
    <xf numFmtId="0" fontId="5" fillId="4" borderId="10" xfId="0" applyNumberFormat="1" applyFont="1" applyFill="1" applyBorder="1" applyAlignment="1">
      <alignment horizontal="center" vertical="center"/>
    </xf>
    <xf numFmtId="0" fontId="5" fillId="0" borderId="10" xfId="0" applyNumberFormat="1" applyFont="1" applyBorder="1" applyAlignment="1">
      <alignment horizontal="center" vertical="center"/>
    </xf>
    <xf numFmtId="0" fontId="5" fillId="3" borderId="10" xfId="0" applyNumberFormat="1" applyFont="1" applyFill="1" applyBorder="1" applyAlignment="1">
      <alignment horizontal="center" vertical="center"/>
    </xf>
    <xf numFmtId="0" fontId="5" fillId="5" borderId="10" xfId="0" applyNumberFormat="1" applyFont="1" applyFill="1" applyBorder="1" applyAlignment="1">
      <alignment horizontal="center" vertical="center"/>
    </xf>
    <xf numFmtId="0" fontId="5" fillId="6" borderId="10" xfId="0" applyNumberFormat="1" applyFont="1" applyFill="1" applyBorder="1" applyAlignment="1">
      <alignment horizontal="center" vertical="center"/>
    </xf>
    <xf numFmtId="0" fontId="0" fillId="4" borderId="0" xfId="0" applyNumberFormat="1" applyFill="1"/>
    <xf numFmtId="0" fontId="5" fillId="3" borderId="17" xfId="0" applyNumberFormat="1" applyFont="1" applyFill="1" applyBorder="1" applyAlignment="1">
      <alignment horizontal="center" vertical="center"/>
    </xf>
    <xf numFmtId="0" fontId="0" fillId="0" borderId="0" xfId="1" applyNumberFormat="1" applyFont="1"/>
    <xf numFmtId="0" fontId="5" fillId="0" borderId="0" xfId="0" applyNumberFormat="1" applyFont="1" applyFill="1" applyBorder="1" applyAlignment="1">
      <alignment horizontal="center" vertical="center"/>
    </xf>
    <xf numFmtId="0" fontId="0" fillId="0" borderId="0" xfId="0" applyNumberFormat="1" applyFill="1"/>
    <xf numFmtId="0" fontId="0" fillId="0" borderId="0" xfId="0" applyAlignment="1">
      <alignment horizontal="center" vertical="center"/>
    </xf>
    <xf numFmtId="1" fontId="0" fillId="0" borderId="0" xfId="0" applyNumberFormat="1"/>
    <xf numFmtId="0" fontId="0" fillId="11" borderId="10" xfId="0" applyFill="1" applyBorder="1" applyAlignment="1">
      <alignment horizontal="center" vertical="center"/>
    </xf>
    <xf numFmtId="0" fontId="0" fillId="11" borderId="25" xfId="0" applyFill="1" applyBorder="1" applyAlignment="1">
      <alignment horizontal="center" vertical="center"/>
    </xf>
    <xf numFmtId="0" fontId="0" fillId="11" borderId="0" xfId="0" applyFill="1" applyBorder="1" applyAlignment="1">
      <alignment horizontal="center" vertical="center"/>
    </xf>
    <xf numFmtId="0" fontId="0" fillId="11" borderId="40" xfId="0" applyFill="1" applyBorder="1" applyAlignment="1">
      <alignment horizontal="center" vertical="center"/>
    </xf>
    <xf numFmtId="0" fontId="14" fillId="0" borderId="0" xfId="0" applyFont="1"/>
    <xf numFmtId="0" fontId="14" fillId="0" borderId="10" xfId="0" applyFont="1" applyBorder="1"/>
    <xf numFmtId="1" fontId="13" fillId="13" borderId="10" xfId="0" applyNumberFormat="1" applyFont="1" applyFill="1" applyBorder="1" applyAlignment="1">
      <alignment horizontal="center" vertical="center"/>
    </xf>
    <xf numFmtId="1" fontId="0" fillId="0" borderId="0" xfId="0" applyNumberFormat="1" applyAlignment="1" applyProtection="1">
      <alignment horizontal="center" vertical="center"/>
      <protection locked="0"/>
    </xf>
    <xf numFmtId="0" fontId="0" fillId="0" borderId="0" xfId="0" applyProtection="1">
      <protection locked="0"/>
    </xf>
    <xf numFmtId="49" fontId="0" fillId="0" borderId="0" xfId="0" applyNumberFormat="1" applyAlignment="1" applyProtection="1">
      <alignment horizontal="center" vertical="center"/>
      <protection locked="0"/>
    </xf>
    <xf numFmtId="1" fontId="12" fillId="13" borderId="39" xfId="0" applyNumberFormat="1" applyFont="1" applyFill="1" applyBorder="1" applyAlignment="1" applyProtection="1">
      <alignment horizontal="center" vertical="center"/>
      <protection locked="0"/>
    </xf>
    <xf numFmtId="1" fontId="12" fillId="13" borderId="0" xfId="0" applyNumberFormat="1" applyFont="1" applyFill="1" applyBorder="1" applyAlignment="1" applyProtection="1">
      <alignment horizontal="center" vertical="center"/>
      <protection locked="0"/>
    </xf>
    <xf numFmtId="1" fontId="12" fillId="13" borderId="0" xfId="0" applyNumberFormat="1" applyFont="1" applyFill="1" applyBorder="1" applyAlignment="1" applyProtection="1">
      <alignment horizontal="center" vertical="center" textRotation="90"/>
      <protection locked="0"/>
    </xf>
    <xf numFmtId="1" fontId="0" fillId="0" borderId="34" xfId="0" applyNumberFormat="1" applyFont="1" applyBorder="1" applyAlignment="1" applyProtection="1">
      <alignment horizontal="center" vertical="center"/>
      <protection locked="0"/>
    </xf>
    <xf numFmtId="1" fontId="0" fillId="0" borderId="35" xfId="0" applyNumberFormat="1" applyFont="1" applyBorder="1" applyAlignment="1" applyProtection="1">
      <alignment horizontal="center" vertical="center"/>
      <protection locked="0"/>
    </xf>
    <xf numFmtId="2" fontId="0" fillId="0" borderId="35" xfId="0" applyNumberFormat="1" applyFont="1" applyBorder="1" applyAlignment="1" applyProtection="1">
      <alignment horizontal="center" vertical="center"/>
      <protection locked="0"/>
    </xf>
    <xf numFmtId="1" fontId="0" fillId="0" borderId="37" xfId="0" applyNumberFormat="1" applyFont="1" applyBorder="1" applyAlignment="1" applyProtection="1">
      <alignment horizontal="center" vertical="center"/>
      <protection locked="0"/>
    </xf>
    <xf numFmtId="0" fontId="0" fillId="0" borderId="0" xfId="0" applyAlignment="1" applyProtection="1">
      <alignment horizontal="center" vertical="center"/>
      <protection locked="0"/>
    </xf>
    <xf numFmtId="1" fontId="0" fillId="0" borderId="36" xfId="0" applyNumberFormat="1" applyFont="1" applyBorder="1" applyAlignment="1" applyProtection="1">
      <alignment horizontal="center" vertical="center"/>
      <protection locked="0"/>
    </xf>
    <xf numFmtId="1" fontId="0" fillId="0" borderId="33" xfId="0" applyNumberFormat="1" applyFont="1" applyBorder="1" applyAlignment="1" applyProtection="1">
      <alignment horizontal="center" vertical="center"/>
      <protection locked="0"/>
    </xf>
    <xf numFmtId="2" fontId="0" fillId="0" borderId="33" xfId="0" applyNumberFormat="1" applyFont="1" applyBorder="1" applyAlignment="1" applyProtection="1">
      <alignment horizontal="center" vertical="center"/>
      <protection locked="0"/>
    </xf>
    <xf numFmtId="1" fontId="0" fillId="0" borderId="38" xfId="0" applyNumberFormat="1" applyFont="1" applyBorder="1" applyAlignment="1" applyProtection="1">
      <alignment horizontal="center" vertical="center"/>
      <protection locked="0"/>
    </xf>
    <xf numFmtId="1" fontId="1" fillId="0" borderId="35" xfId="0" applyNumberFormat="1" applyFont="1" applyBorder="1" applyAlignment="1" applyProtection="1">
      <alignment horizontal="center" vertical="center"/>
      <protection locked="0"/>
    </xf>
    <xf numFmtId="1" fontId="12" fillId="13" borderId="35" xfId="0" applyNumberFormat="1" applyFont="1" applyFill="1" applyBorder="1" applyAlignment="1" applyProtection="1">
      <alignment horizontal="center" vertical="center"/>
      <protection hidden="1"/>
    </xf>
    <xf numFmtId="2" fontId="0" fillId="4" borderId="35" xfId="0" applyNumberFormat="1" applyFont="1" applyFill="1" applyBorder="1" applyAlignment="1" applyProtection="1">
      <alignment horizontal="center" vertical="center"/>
      <protection hidden="1"/>
    </xf>
    <xf numFmtId="1" fontId="0" fillId="4" borderId="33" xfId="0" applyNumberFormat="1" applyFont="1" applyFill="1" applyBorder="1" applyAlignment="1" applyProtection="1">
      <alignment horizontal="center" vertical="center"/>
      <protection hidden="1"/>
    </xf>
    <xf numFmtId="1" fontId="12" fillId="13" borderId="0" xfId="0" applyNumberFormat="1" applyFont="1" applyFill="1" applyBorder="1" applyAlignment="1" applyProtection="1">
      <alignment horizontal="center" vertical="center" textRotation="90"/>
      <protection hidden="1"/>
    </xf>
    <xf numFmtId="1" fontId="0" fillId="0" borderId="35" xfId="0" applyNumberFormat="1" applyFont="1" applyBorder="1" applyAlignment="1" applyProtection="1">
      <alignment horizontal="center" vertical="center"/>
      <protection hidden="1"/>
    </xf>
    <xf numFmtId="1" fontId="1" fillId="0" borderId="35" xfId="0" applyNumberFormat="1" applyFont="1" applyBorder="1" applyAlignment="1" applyProtection="1">
      <alignment horizontal="center" vertical="center"/>
      <protection hidden="1"/>
    </xf>
    <xf numFmtId="1" fontId="0" fillId="4" borderId="35" xfId="0" applyNumberFormat="1" applyFont="1" applyFill="1" applyBorder="1" applyAlignment="1" applyProtection="1">
      <alignment horizontal="center" vertical="center"/>
      <protection hidden="1"/>
    </xf>
    <xf numFmtId="2" fontId="0" fillId="4" borderId="33" xfId="0" applyNumberFormat="1" applyFont="1" applyFill="1" applyBorder="1" applyAlignment="1" applyProtection="1">
      <alignment horizontal="center" vertical="center"/>
      <protection hidden="1"/>
    </xf>
    <xf numFmtId="1" fontId="0" fillId="0" borderId="0" xfId="0" applyNumberFormat="1" applyAlignment="1" applyProtection="1">
      <alignment horizontal="center" vertical="center"/>
      <protection hidden="1"/>
    </xf>
    <xf numFmtId="1" fontId="12" fillId="13" borderId="34" xfId="0" applyNumberFormat="1" applyFont="1" applyFill="1" applyBorder="1" applyAlignment="1" applyProtection="1">
      <alignment horizontal="center" vertical="center"/>
      <protection hidden="1"/>
    </xf>
    <xf numFmtId="1" fontId="12" fillId="13" borderId="37" xfId="0" applyNumberFormat="1" applyFont="1" applyFill="1" applyBorder="1" applyAlignment="1" applyProtection="1">
      <alignment horizontal="center" vertical="center"/>
      <protection hidden="1"/>
    </xf>
    <xf numFmtId="0" fontId="0" fillId="0" borderId="0" xfId="0" applyBorder="1" applyProtection="1">
      <protection locked="0"/>
    </xf>
    <xf numFmtId="0" fontId="0" fillId="0" borderId="0" xfId="0" applyFill="1" applyProtection="1">
      <protection locked="0"/>
    </xf>
    <xf numFmtId="0" fontId="7" fillId="0" borderId="0" xfId="2" applyFont="1" applyFill="1" applyBorder="1" applyAlignment="1" applyProtection="1">
      <alignment vertical="center"/>
      <protection locked="0"/>
    </xf>
    <xf numFmtId="0" fontId="0" fillId="0" borderId="0" xfId="0" applyFill="1" applyBorder="1" applyAlignment="1" applyProtection="1">
      <alignment vertical="center"/>
      <protection locked="0"/>
    </xf>
    <xf numFmtId="0" fontId="7" fillId="0" borderId="23" xfId="2" applyFont="1" applyFill="1" applyBorder="1" applyAlignment="1" applyProtection="1">
      <alignment horizontal="center" vertical="center"/>
      <protection locked="0"/>
    </xf>
    <xf numFmtId="0" fontId="0" fillId="0" borderId="0" xfId="0" applyFill="1" applyBorder="1" applyAlignment="1" applyProtection="1">
      <alignment horizontal="center" vertical="center"/>
      <protection locked="0"/>
    </xf>
    <xf numFmtId="0" fontId="0" fillId="0" borderId="25" xfId="0" applyBorder="1" applyProtection="1">
      <protection locked="0"/>
    </xf>
    <xf numFmtId="2" fontId="7" fillId="0" borderId="0" xfId="2" applyNumberFormat="1" applyFont="1" applyFill="1" applyBorder="1" applyAlignment="1" applyProtection="1">
      <alignment vertical="center"/>
      <protection locked="0"/>
    </xf>
    <xf numFmtId="0" fontId="7" fillId="0" borderId="20" xfId="2" applyFont="1" applyFill="1" applyBorder="1" applyAlignment="1" applyProtection="1">
      <alignment horizontal="center" vertical="center"/>
      <protection locked="0"/>
    </xf>
    <xf numFmtId="0" fontId="8" fillId="0" borderId="25"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2" fontId="8" fillId="0" borderId="0" xfId="0" applyNumberFormat="1" applyFont="1" applyFill="1" applyBorder="1" applyAlignment="1" applyProtection="1">
      <alignment horizontal="center" vertical="center"/>
      <protection locked="0"/>
    </xf>
    <xf numFmtId="0" fontId="7" fillId="0" borderId="25" xfId="2" applyFont="1" applyFill="1" applyBorder="1" applyAlignment="1" applyProtection="1">
      <alignment vertical="center"/>
      <protection locked="0"/>
    </xf>
    <xf numFmtId="2" fontId="7" fillId="0" borderId="23" xfId="2" applyNumberFormat="1" applyFont="1" applyFill="1" applyBorder="1" applyAlignment="1" applyProtection="1">
      <alignment horizontal="center" vertical="center"/>
      <protection locked="0"/>
    </xf>
    <xf numFmtId="0" fontId="7" fillId="0" borderId="11" xfId="2" applyFont="1" applyFill="1" applyBorder="1" applyAlignment="1" applyProtection="1">
      <alignment horizontal="center" vertical="center"/>
      <protection locked="0"/>
    </xf>
    <xf numFmtId="0" fontId="7" fillId="0" borderId="12" xfId="2" applyFont="1" applyFill="1" applyBorder="1" applyAlignment="1" applyProtection="1">
      <alignment horizontal="center" vertical="center"/>
      <protection locked="0"/>
    </xf>
    <xf numFmtId="0" fontId="7" fillId="0" borderId="15" xfId="2" applyFont="1" applyFill="1" applyBorder="1" applyAlignment="1" applyProtection="1">
      <alignment horizontal="center" vertical="center"/>
      <protection locked="0"/>
    </xf>
    <xf numFmtId="0" fontId="7" fillId="0" borderId="0" xfId="2" applyFont="1" applyFill="1" applyBorder="1" applyAlignment="1" applyProtection="1">
      <alignment horizontal="center" vertical="center"/>
      <protection locked="0"/>
    </xf>
    <xf numFmtId="2" fontId="7" fillId="0" borderId="12" xfId="2" applyNumberFormat="1"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2" borderId="4" xfId="0" applyFont="1" applyFill="1" applyBorder="1" applyAlignment="1" applyProtection="1">
      <alignment horizontal="center" vertical="center"/>
      <protection locked="0"/>
    </xf>
    <xf numFmtId="0" fontId="0" fillId="0" borderId="5" xfId="0" applyFont="1" applyFill="1" applyBorder="1" applyAlignment="1" applyProtection="1">
      <alignment horizontal="center" vertical="center"/>
      <protection locked="0"/>
    </xf>
    <xf numFmtId="0" fontId="0" fillId="0" borderId="6" xfId="0" applyFont="1" applyFill="1" applyBorder="1" applyAlignment="1" applyProtection="1">
      <alignment horizontal="center" vertical="center"/>
      <protection locked="0"/>
    </xf>
    <xf numFmtId="0" fontId="0" fillId="0" borderId="7" xfId="0" applyFont="1" applyFill="1" applyBorder="1" applyAlignment="1" applyProtection="1">
      <alignment horizontal="center" vertical="center"/>
      <protection locked="0"/>
    </xf>
    <xf numFmtId="0" fontId="0" fillId="0" borderId="8" xfId="0" applyFont="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protection locked="0"/>
    </xf>
    <xf numFmtId="0" fontId="4" fillId="0" borderId="2" xfId="0" applyFont="1" applyFill="1" applyBorder="1" applyAlignment="1" applyProtection="1">
      <alignment horizontal="center" vertical="center"/>
      <protection locked="0"/>
    </xf>
    <xf numFmtId="0" fontId="4" fillId="0" borderId="9" xfId="0" applyFont="1" applyFill="1" applyBorder="1" applyAlignment="1" applyProtection="1">
      <alignment horizontal="center" vertical="center"/>
      <protection locked="0"/>
    </xf>
    <xf numFmtId="2" fontId="4" fillId="0" borderId="3" xfId="0" applyNumberFormat="1" applyFont="1" applyFill="1" applyBorder="1" applyAlignment="1" applyProtection="1">
      <alignment horizontal="center" vertical="center"/>
      <protection hidden="1"/>
    </xf>
    <xf numFmtId="2" fontId="4" fillId="0" borderId="4" xfId="0" applyNumberFormat="1" applyFont="1" applyBorder="1" applyAlignment="1" applyProtection="1">
      <alignment horizontal="center" vertical="center"/>
      <protection hidden="1"/>
    </xf>
    <xf numFmtId="164" fontId="0" fillId="2" borderId="4" xfId="0" applyNumberFormat="1" applyFont="1" applyFill="1" applyBorder="1" applyAlignment="1" applyProtection="1">
      <alignment horizontal="center" vertical="center"/>
      <protection hidden="1"/>
    </xf>
    <xf numFmtId="164" fontId="0" fillId="2" borderId="4" xfId="1" applyNumberFormat="1" applyFont="1" applyFill="1" applyBorder="1" applyAlignment="1" applyProtection="1">
      <alignment horizontal="center" vertical="center"/>
      <protection hidden="1"/>
    </xf>
    <xf numFmtId="0" fontId="3" fillId="0" borderId="1" xfId="0" applyFont="1" applyFill="1" applyBorder="1" applyAlignment="1" applyProtection="1">
      <alignment horizontal="center" vertical="center"/>
    </xf>
    <xf numFmtId="0" fontId="0" fillId="0" borderId="0" xfId="0" applyProtection="1">
      <protection hidden="1"/>
    </xf>
    <xf numFmtId="0" fontId="8" fillId="4" borderId="10" xfId="0" applyFont="1" applyFill="1" applyBorder="1" applyAlignment="1" applyProtection="1">
      <alignment horizontal="center" vertical="center"/>
      <protection hidden="1"/>
    </xf>
    <xf numFmtId="0" fontId="0" fillId="10" borderId="10" xfId="0" applyFill="1" applyBorder="1" applyProtection="1">
      <protection hidden="1"/>
    </xf>
    <xf numFmtId="164" fontId="0" fillId="10" borderId="10" xfId="0" applyNumberFormat="1" applyFill="1" applyBorder="1" applyProtection="1">
      <protection hidden="1"/>
    </xf>
    <xf numFmtId="0" fontId="0" fillId="4" borderId="10" xfId="0" applyFill="1" applyBorder="1" applyAlignment="1" applyProtection="1">
      <alignment horizontal="center" vertical="center"/>
      <protection hidden="1"/>
    </xf>
    <xf numFmtId="164" fontId="0" fillId="4" borderId="10" xfId="0" applyNumberFormat="1" applyFill="1" applyBorder="1" applyAlignment="1" applyProtection="1">
      <alignment horizontal="center" vertical="center"/>
      <protection hidden="1"/>
    </xf>
    <xf numFmtId="0" fontId="0" fillId="9" borderId="10" xfId="0" applyFill="1" applyBorder="1" applyAlignment="1" applyProtection="1">
      <alignment horizontal="center"/>
      <protection hidden="1"/>
    </xf>
    <xf numFmtId="0" fontId="0" fillId="11" borderId="10" xfId="0" applyFill="1" applyBorder="1" applyAlignment="1" applyProtection="1">
      <alignment horizontal="center" vertical="center"/>
      <protection hidden="1"/>
    </xf>
    <xf numFmtId="0" fontId="0" fillId="12" borderId="0" xfId="0" applyFill="1" applyProtection="1">
      <protection hidden="1"/>
    </xf>
    <xf numFmtId="0" fontId="0" fillId="9" borderId="0" xfId="0" applyFill="1" applyProtection="1">
      <protection hidden="1"/>
    </xf>
    <xf numFmtId="0" fontId="17" fillId="0" borderId="0" xfId="3"/>
    <xf numFmtId="0" fontId="0" fillId="11" borderId="0" xfId="0" applyFill="1" applyAlignment="1">
      <alignment horizontal="center" vertical="center" wrapText="1"/>
    </xf>
    <xf numFmtId="0" fontId="16" fillId="4" borderId="0" xfId="0" applyFont="1" applyFill="1" applyAlignment="1">
      <alignment horizontal="center"/>
    </xf>
    <xf numFmtId="1" fontId="13" fillId="13" borderId="10" xfId="0" applyNumberFormat="1" applyFont="1" applyFill="1" applyBorder="1" applyAlignment="1">
      <alignment horizontal="center" vertical="center"/>
    </xf>
    <xf numFmtId="0" fontId="14" fillId="0" borderId="0" xfId="0" applyFont="1" applyAlignment="1">
      <alignment horizontal="center" vertical="center" wrapText="1"/>
    </xf>
    <xf numFmtId="0" fontId="8" fillId="11" borderId="10" xfId="0" applyFont="1" applyFill="1" applyBorder="1" applyAlignment="1">
      <alignment horizontal="center" vertical="center"/>
    </xf>
    <xf numFmtId="1" fontId="10" fillId="12" borderId="0" xfId="0" applyNumberFormat="1" applyFont="1" applyFill="1" applyAlignment="1" applyProtection="1">
      <alignment horizontal="center" vertical="center" wrapText="1"/>
      <protection hidden="1"/>
    </xf>
    <xf numFmtId="1" fontId="10" fillId="12" borderId="0" xfId="0" applyNumberFormat="1" applyFont="1" applyFill="1" applyAlignment="1" applyProtection="1">
      <alignment horizontal="center" vertical="center" wrapText="1"/>
      <protection locked="0"/>
    </xf>
    <xf numFmtId="1" fontId="0" fillId="0" borderId="10" xfId="0" applyNumberFormat="1" applyBorder="1" applyAlignment="1" applyProtection="1">
      <alignment horizontal="center" vertical="center"/>
      <protection hidden="1"/>
    </xf>
    <xf numFmtId="0" fontId="18" fillId="0" borderId="0" xfId="2" applyFont="1" applyFill="1" applyBorder="1" applyAlignment="1" applyProtection="1">
      <alignment horizontal="center" vertical="center" wrapText="1"/>
    </xf>
    <xf numFmtId="0" fontId="7" fillId="0" borderId="18" xfId="2" applyFont="1" applyFill="1" applyBorder="1" applyAlignment="1" applyProtection="1">
      <alignment horizontal="center" vertical="center"/>
      <protection locked="0"/>
    </xf>
    <xf numFmtId="0" fontId="7" fillId="0" borderId="19" xfId="2" applyFont="1" applyFill="1" applyBorder="1" applyAlignment="1" applyProtection="1">
      <alignment horizontal="center" vertical="center"/>
      <protection locked="0"/>
    </xf>
    <xf numFmtId="0" fontId="7" fillId="0" borderId="24" xfId="2" applyFont="1" applyFill="1" applyBorder="1" applyAlignment="1" applyProtection="1">
      <alignment horizontal="center" vertical="center"/>
      <protection locked="0"/>
    </xf>
    <xf numFmtId="0" fontId="7" fillId="0" borderId="20" xfId="2" applyFont="1" applyFill="1" applyBorder="1" applyAlignment="1" applyProtection="1">
      <alignment horizontal="center" vertical="center"/>
      <protection locked="0"/>
    </xf>
    <xf numFmtId="0" fontId="7" fillId="0" borderId="21" xfId="2" applyFont="1" applyFill="1" applyBorder="1" applyAlignment="1" applyProtection="1">
      <alignment horizontal="center" vertical="center"/>
      <protection locked="0"/>
    </xf>
    <xf numFmtId="0" fontId="7" fillId="0" borderId="22" xfId="2" applyFont="1" applyFill="1" applyBorder="1" applyAlignment="1" applyProtection="1">
      <alignment horizontal="center" vertical="center"/>
      <protection locked="0"/>
    </xf>
    <xf numFmtId="0" fontId="7" fillId="0" borderId="23" xfId="2" applyFont="1" applyFill="1" applyBorder="1" applyAlignment="1" applyProtection="1">
      <alignment horizontal="center" vertical="center"/>
      <protection locked="0"/>
    </xf>
    <xf numFmtId="0" fontId="3" fillId="0" borderId="26" xfId="0" applyFont="1" applyFill="1" applyBorder="1" applyAlignment="1" applyProtection="1">
      <alignment horizontal="center" vertical="center"/>
      <protection locked="0"/>
    </xf>
    <xf numFmtId="0" fontId="3" fillId="0" borderId="27" xfId="0" applyFont="1" applyFill="1" applyBorder="1" applyAlignment="1" applyProtection="1">
      <alignment horizontal="center" vertical="center"/>
      <protection locked="0"/>
    </xf>
    <xf numFmtId="0" fontId="3" fillId="0" borderId="28" xfId="0" applyFont="1" applyFill="1" applyBorder="1" applyAlignment="1" applyProtection="1">
      <alignment horizontal="center" vertical="center"/>
      <protection locked="0"/>
    </xf>
    <xf numFmtId="0" fontId="3" fillId="0" borderId="11" xfId="0" applyFont="1" applyFill="1" applyBorder="1" applyAlignment="1" applyProtection="1">
      <alignment horizontal="center" vertical="center" wrapText="1"/>
      <protection locked="0"/>
    </xf>
    <xf numFmtId="0" fontId="3" fillId="0" borderId="12" xfId="0" applyFont="1" applyFill="1" applyBorder="1" applyAlignment="1" applyProtection="1">
      <alignment horizontal="center" vertical="center" wrapText="1"/>
      <protection locked="0"/>
    </xf>
    <xf numFmtId="0" fontId="3" fillId="0" borderId="13" xfId="0" applyFont="1" applyFill="1" applyBorder="1" applyAlignment="1" applyProtection="1">
      <alignment horizontal="center" vertical="center" wrapText="1"/>
      <protection locked="0"/>
    </xf>
    <xf numFmtId="0" fontId="3" fillId="0" borderId="14" xfId="0" applyFont="1" applyFill="1" applyBorder="1" applyAlignment="1" applyProtection="1">
      <alignment horizontal="center" vertical="center" wrapText="1"/>
      <protection locked="0"/>
    </xf>
    <xf numFmtId="0" fontId="3" fillId="0" borderId="15" xfId="0" applyFont="1" applyFill="1" applyBorder="1" applyAlignment="1" applyProtection="1">
      <alignment horizontal="center" vertical="center" wrapText="1"/>
      <protection locked="0"/>
    </xf>
    <xf numFmtId="0" fontId="3" fillId="0" borderId="16" xfId="0" applyFont="1" applyFill="1" applyBorder="1" applyAlignment="1" applyProtection="1">
      <alignment horizontal="center" vertical="center" wrapText="1"/>
      <protection locked="0"/>
    </xf>
    <xf numFmtId="0" fontId="9" fillId="9" borderId="0" xfId="0" applyFont="1" applyFill="1" applyAlignment="1" applyProtection="1">
      <alignment horizontal="center" vertical="center"/>
      <protection hidden="1"/>
    </xf>
    <xf numFmtId="0" fontId="3" fillId="8" borderId="10" xfId="0" applyFont="1" applyFill="1" applyBorder="1" applyAlignment="1" applyProtection="1">
      <alignment horizontal="center" wrapText="1"/>
      <protection hidden="1"/>
    </xf>
    <xf numFmtId="0" fontId="8" fillId="4" borderId="10" xfId="0" applyFont="1" applyFill="1" applyBorder="1" applyAlignment="1" applyProtection="1">
      <alignment horizontal="center" vertical="center"/>
      <protection hidden="1"/>
    </xf>
    <xf numFmtId="164" fontId="0" fillId="4" borderId="10" xfId="0" applyNumberFormat="1" applyFill="1" applyBorder="1" applyAlignment="1" applyProtection="1">
      <alignment horizontal="center" vertical="center"/>
      <protection hidden="1"/>
    </xf>
    <xf numFmtId="0" fontId="8" fillId="11" borderId="29" xfId="0" applyFont="1" applyFill="1" applyBorder="1" applyAlignment="1" applyProtection="1">
      <alignment horizontal="center" vertical="center"/>
      <protection hidden="1"/>
    </xf>
    <xf numFmtId="0" fontId="8" fillId="11" borderId="30" xfId="0" applyFont="1" applyFill="1" applyBorder="1" applyAlignment="1" applyProtection="1">
      <alignment horizontal="center" vertical="center"/>
      <protection hidden="1"/>
    </xf>
    <xf numFmtId="0" fontId="8" fillId="11" borderId="31" xfId="0" applyFont="1" applyFill="1" applyBorder="1" applyAlignment="1" applyProtection="1">
      <alignment horizontal="center" vertical="center"/>
      <protection hidden="1"/>
    </xf>
    <xf numFmtId="0" fontId="3" fillId="9" borderId="29" xfId="0" applyFont="1" applyFill="1" applyBorder="1" applyAlignment="1" applyProtection="1">
      <alignment horizontal="center"/>
      <protection hidden="1"/>
    </xf>
    <xf numFmtId="0" fontId="3" fillId="9" borderId="31" xfId="0" applyFont="1" applyFill="1" applyBorder="1" applyAlignment="1" applyProtection="1">
      <alignment horizontal="center"/>
      <protection hidden="1"/>
    </xf>
    <xf numFmtId="0" fontId="11" fillId="4" borderId="32" xfId="0" applyFont="1" applyFill="1" applyBorder="1" applyAlignment="1" applyProtection="1">
      <alignment horizontal="center" vertical="center" wrapText="1"/>
      <protection hidden="1"/>
    </xf>
    <xf numFmtId="0" fontId="11" fillId="4" borderId="0" xfId="0" applyFont="1" applyFill="1" applyBorder="1" applyAlignment="1" applyProtection="1">
      <alignment horizontal="center" vertical="center" wrapText="1"/>
      <protection hidden="1"/>
    </xf>
    <xf numFmtId="0" fontId="10" fillId="9" borderId="29" xfId="0" applyFont="1" applyFill="1" applyBorder="1" applyAlignment="1" applyProtection="1">
      <alignment horizontal="center" vertical="center"/>
      <protection hidden="1"/>
    </xf>
    <xf numFmtId="0" fontId="10" fillId="9" borderId="30" xfId="0" applyFont="1" applyFill="1" applyBorder="1" applyAlignment="1" applyProtection="1">
      <alignment horizontal="center" vertical="center"/>
      <protection hidden="1"/>
    </xf>
    <xf numFmtId="0" fontId="10" fillId="9" borderId="31" xfId="0" applyFont="1" applyFill="1" applyBorder="1" applyAlignment="1" applyProtection="1">
      <alignment horizontal="center" vertical="center"/>
      <protection hidden="1"/>
    </xf>
  </cellXfs>
  <cellStyles count="4">
    <cellStyle name="Köprü" xfId="3" builtinId="8"/>
    <cellStyle name="Kötü" xfId="2" builtinId="27"/>
    <cellStyle name="Normal" xfId="0" builtinId="0"/>
    <cellStyle name="Virgül" xfId="1" builtinId="3"/>
  </cellStyles>
  <dxfs count="21">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 formatCode="0"/>
      <alignment horizontal="center" vertical="center" textRotation="0" wrapText="0" indent="0" justifyLastLine="0" shrinkToFit="0" readingOrder="0"/>
      <border diagonalUp="0" diagonalDown="0">
        <left/>
        <right/>
        <top style="thin">
          <color theme="8"/>
        </top>
        <bottom/>
        <vertical/>
        <horizontal/>
      </border>
      <protection locked="1" hidden="1"/>
    </dxf>
    <dxf>
      <font>
        <b val="0"/>
        <i val="0"/>
        <strike val="0"/>
        <condense val="0"/>
        <extend val="0"/>
        <outline val="0"/>
        <shadow val="0"/>
        <u val="none"/>
        <vertAlign val="baseline"/>
        <sz val="11"/>
        <color theme="1"/>
        <name val="Calibri"/>
        <scheme val="minor"/>
      </font>
      <numFmt numFmtId="1" formatCode="0"/>
      <alignment horizontal="center" vertical="center" textRotation="0" wrapText="0" indent="0" justifyLastLine="0" shrinkToFit="0" readingOrder="0"/>
      <border diagonalUp="0" diagonalDown="0">
        <left/>
        <right/>
        <top style="thin">
          <color theme="8"/>
        </top>
        <bottom/>
        <vertical/>
        <horizontal/>
      </border>
      <protection locked="0" hidden="0"/>
    </dxf>
    <dxf>
      <font>
        <b val="0"/>
        <i val="0"/>
        <strike val="0"/>
        <condense val="0"/>
        <extend val="0"/>
        <outline val="0"/>
        <shadow val="0"/>
        <u val="none"/>
        <vertAlign val="baseline"/>
        <sz val="11"/>
        <color theme="1"/>
        <name val="Calibri"/>
        <scheme val="minor"/>
      </font>
      <numFmt numFmtId="1" formatCode="0"/>
      <alignment horizontal="center" vertical="center" textRotation="0" wrapText="0" indent="0" justifyLastLine="0" shrinkToFit="0" readingOrder="0"/>
      <border diagonalUp="0" diagonalDown="0">
        <left/>
        <right/>
        <top style="thin">
          <color theme="8"/>
        </top>
        <bottom/>
        <vertical/>
        <horizontal/>
      </border>
      <protection locked="0" hidden="0"/>
    </dxf>
    <dxf>
      <font>
        <b val="0"/>
        <i val="0"/>
        <strike val="0"/>
        <condense val="0"/>
        <extend val="0"/>
        <outline val="0"/>
        <shadow val="0"/>
        <u val="none"/>
        <vertAlign val="baseline"/>
        <sz val="11"/>
        <color theme="1"/>
        <name val="Calibri"/>
        <scheme val="minor"/>
      </font>
      <numFmt numFmtId="1" formatCode="0"/>
      <alignment horizontal="center" vertical="center" textRotation="0" wrapText="0" indent="0" justifyLastLine="0" shrinkToFit="0" readingOrder="0"/>
      <border diagonalUp="0" diagonalDown="0">
        <left/>
        <right/>
        <top style="thin">
          <color theme="8"/>
        </top>
        <bottom/>
        <vertical/>
        <horizontal/>
      </border>
      <protection locked="0" hidden="0"/>
    </dxf>
    <dxf>
      <font>
        <b val="0"/>
        <i val="0"/>
        <strike val="0"/>
        <condense val="0"/>
        <extend val="0"/>
        <outline val="0"/>
        <shadow val="0"/>
        <u val="none"/>
        <vertAlign val="baseline"/>
        <sz val="11"/>
        <color theme="1"/>
        <name val="Calibri"/>
        <scheme val="minor"/>
      </font>
      <numFmt numFmtId="1" formatCode="0"/>
      <alignment horizontal="center" vertical="center" textRotation="0" wrapText="0" indent="0" justifyLastLine="0" shrinkToFit="0" readingOrder="0"/>
      <border diagonalUp="0" diagonalDown="0">
        <left/>
        <right/>
        <top style="thin">
          <color theme="8"/>
        </top>
        <bottom/>
        <vertical/>
        <horizontal/>
      </border>
      <protection locked="0" hidden="0"/>
    </dxf>
    <dxf>
      <font>
        <b val="0"/>
        <i val="0"/>
        <strike val="0"/>
        <condense val="0"/>
        <extend val="0"/>
        <outline val="0"/>
        <shadow val="0"/>
        <u val="none"/>
        <vertAlign val="baseline"/>
        <sz val="11"/>
        <color theme="1"/>
        <name val="Calibri"/>
        <scheme val="minor"/>
      </font>
      <numFmt numFmtId="1" formatCode="0"/>
      <alignment horizontal="center" vertical="center" textRotation="0" wrapText="0" indent="0" justifyLastLine="0" shrinkToFit="0" readingOrder="0"/>
      <border diagonalUp="0" diagonalDown="0">
        <left/>
        <right/>
        <top style="thin">
          <color theme="8"/>
        </top>
        <bottom/>
        <vertical/>
        <horizontal/>
      </border>
      <protection locked="0" hidden="0"/>
    </dxf>
    <dxf>
      <font>
        <b val="0"/>
        <i val="0"/>
        <strike val="0"/>
        <condense val="0"/>
        <extend val="0"/>
        <outline val="0"/>
        <shadow val="0"/>
        <u val="none"/>
        <vertAlign val="baseline"/>
        <sz val="11"/>
        <color theme="1"/>
        <name val="Calibri"/>
        <scheme val="minor"/>
      </font>
      <numFmt numFmtId="1" formatCode="0"/>
      <alignment horizontal="center" vertical="center" textRotation="0" wrapText="0" indent="0" justifyLastLine="0" shrinkToFit="0" readingOrder="0"/>
      <border diagonalUp="0" diagonalDown="0">
        <left/>
        <right/>
        <top style="thin">
          <color theme="8"/>
        </top>
        <bottom/>
        <vertical/>
        <horizontal/>
      </border>
      <protection locked="0" hidden="0"/>
    </dxf>
    <dxf>
      <font>
        <b val="0"/>
        <i val="0"/>
        <strike val="0"/>
        <condense val="0"/>
        <extend val="0"/>
        <outline val="0"/>
        <shadow val="0"/>
        <u val="none"/>
        <vertAlign val="baseline"/>
        <sz val="11"/>
        <color theme="1"/>
        <name val="Calibri"/>
        <scheme val="minor"/>
      </font>
      <numFmt numFmtId="1" formatCode="0"/>
      <alignment horizontal="center" vertical="center" textRotation="0" wrapText="0" indent="0" justifyLastLine="0" shrinkToFit="0" readingOrder="0"/>
      <border diagonalUp="0" diagonalDown="0">
        <left/>
        <right/>
        <top style="thin">
          <color theme="8"/>
        </top>
        <bottom/>
        <vertical/>
        <horizontal/>
      </border>
      <protection locked="0" hidden="0"/>
    </dxf>
    <dxf>
      <font>
        <b val="0"/>
        <i val="0"/>
        <strike val="0"/>
        <condense val="0"/>
        <extend val="0"/>
        <outline val="0"/>
        <shadow val="0"/>
        <u val="none"/>
        <vertAlign val="baseline"/>
        <sz val="11"/>
        <color theme="1"/>
        <name val="Calibri"/>
        <scheme val="minor"/>
      </font>
      <numFmt numFmtId="1" formatCode="0"/>
      <alignment horizontal="center" vertical="center" textRotation="0" wrapText="0" indent="0" justifyLastLine="0" shrinkToFit="0" readingOrder="0"/>
      <border diagonalUp="0" diagonalDown="0">
        <left/>
        <right/>
        <top style="thin">
          <color theme="8"/>
        </top>
        <bottom/>
        <vertical/>
        <horizontal/>
      </border>
      <protection locked="0" hidden="0"/>
    </dxf>
    <dxf>
      <font>
        <b val="0"/>
        <i val="0"/>
        <strike val="0"/>
        <condense val="0"/>
        <extend val="0"/>
        <outline val="0"/>
        <shadow val="0"/>
        <u val="none"/>
        <vertAlign val="baseline"/>
        <sz val="11"/>
        <color theme="1"/>
        <name val="Calibri"/>
        <scheme val="minor"/>
      </font>
      <numFmt numFmtId="1" formatCode="0"/>
      <alignment horizontal="center" vertical="center" textRotation="0" wrapText="0" indent="0" justifyLastLine="0" shrinkToFit="0" readingOrder="0"/>
      <border diagonalUp="0" diagonalDown="0">
        <left/>
        <right/>
        <top style="thin">
          <color theme="8"/>
        </top>
        <bottom/>
        <vertical/>
        <horizontal/>
      </border>
      <protection locked="0" hidden="0"/>
    </dxf>
    <dxf>
      <font>
        <b val="0"/>
        <i val="0"/>
        <strike val="0"/>
        <condense val="0"/>
        <extend val="0"/>
        <outline val="0"/>
        <shadow val="0"/>
        <u val="none"/>
        <vertAlign val="baseline"/>
        <sz val="11"/>
        <color theme="1"/>
        <name val="Calibri"/>
        <scheme val="minor"/>
      </font>
      <numFmt numFmtId="1" formatCode="0"/>
      <alignment horizontal="center" vertical="center" textRotation="0" wrapText="0" indent="0" justifyLastLine="0" shrinkToFit="0" readingOrder="0"/>
      <border diagonalUp="0" diagonalDown="0">
        <left/>
        <right/>
        <top style="thin">
          <color theme="8"/>
        </top>
        <bottom/>
        <vertical/>
        <horizontal/>
      </border>
      <protection locked="0" hidden="0"/>
    </dxf>
    <dxf>
      <font>
        <b val="0"/>
        <i val="0"/>
        <strike val="0"/>
        <condense val="0"/>
        <extend val="0"/>
        <outline val="0"/>
        <shadow val="0"/>
        <u val="none"/>
        <vertAlign val="baseline"/>
        <sz val="11"/>
        <color theme="1"/>
        <name val="Calibri"/>
        <scheme val="minor"/>
      </font>
      <numFmt numFmtId="1" formatCode="0"/>
      <alignment horizontal="center" vertical="center" textRotation="0" wrapText="0" indent="0" justifyLastLine="0" shrinkToFit="0" readingOrder="0"/>
      <border diagonalUp="0" diagonalDown="0">
        <left/>
        <right/>
        <top style="thin">
          <color theme="8"/>
        </top>
        <bottom/>
        <vertical/>
        <horizontal/>
      </border>
      <protection locked="0" hidden="0"/>
    </dxf>
    <dxf>
      <font>
        <b val="0"/>
        <i val="0"/>
        <strike val="0"/>
        <condense val="0"/>
        <extend val="0"/>
        <outline val="0"/>
        <shadow val="0"/>
        <u val="none"/>
        <vertAlign val="baseline"/>
        <sz val="11"/>
        <color theme="1"/>
        <name val="Calibri"/>
        <scheme val="minor"/>
      </font>
      <numFmt numFmtId="1" formatCode="0"/>
      <alignment horizontal="center" vertical="center" textRotation="0" wrapText="0" indent="0" justifyLastLine="0" shrinkToFit="0" readingOrder="0"/>
      <border diagonalUp="0" diagonalDown="0">
        <left/>
        <right/>
        <top style="thin">
          <color theme="8"/>
        </top>
        <bottom/>
        <vertical/>
        <horizontal/>
      </border>
      <protection locked="0" hidden="0"/>
    </dxf>
    <dxf>
      <font>
        <b val="0"/>
        <i val="0"/>
        <strike val="0"/>
        <condense val="0"/>
        <extend val="0"/>
        <outline val="0"/>
        <shadow val="0"/>
        <u val="none"/>
        <vertAlign val="baseline"/>
        <sz val="11"/>
        <color theme="1"/>
        <name val="Calibri"/>
        <scheme val="minor"/>
      </font>
      <numFmt numFmtId="1" formatCode="0"/>
      <alignment horizontal="center" vertical="center" textRotation="0" wrapText="0" indent="0" justifyLastLine="0" shrinkToFit="0" readingOrder="0"/>
      <border diagonalUp="0" diagonalDown="0">
        <left/>
        <right/>
        <top style="thin">
          <color theme="8"/>
        </top>
        <bottom/>
        <vertical/>
        <horizontal/>
      </border>
      <protection locked="0" hidden="0"/>
    </dxf>
    <dxf>
      <font>
        <b val="0"/>
        <i val="0"/>
        <strike val="0"/>
        <condense val="0"/>
        <extend val="0"/>
        <outline val="0"/>
        <shadow val="0"/>
        <u val="none"/>
        <vertAlign val="baseline"/>
        <sz val="11"/>
        <color theme="1"/>
        <name val="Calibri"/>
        <scheme val="minor"/>
      </font>
      <numFmt numFmtId="1" formatCode="0"/>
      <alignment horizontal="center" vertical="center" textRotation="0" wrapText="0" indent="0" justifyLastLine="0" shrinkToFit="0" readingOrder="0"/>
      <border diagonalUp="0" diagonalDown="0">
        <left/>
        <right/>
        <top style="thin">
          <color theme="8"/>
        </top>
        <bottom/>
        <vertical/>
        <horizontal/>
      </border>
      <protection locked="0" hidden="0"/>
    </dxf>
    <dxf>
      <border outline="0">
        <top style="thin">
          <color theme="8"/>
        </top>
      </border>
    </dxf>
    <dxf>
      <font>
        <b val="0"/>
        <i val="0"/>
        <strike val="0"/>
        <condense val="0"/>
        <extend val="0"/>
        <outline val="0"/>
        <shadow val="0"/>
        <u val="none"/>
        <vertAlign val="baseline"/>
        <sz val="11"/>
        <color theme="1"/>
        <name val="Calibri"/>
        <scheme val="minor"/>
      </font>
      <numFmt numFmtId="1" formatCode="0"/>
      <alignment horizontal="center" vertical="center" textRotation="0" wrapText="0" indent="0" justifyLastLine="0" shrinkToFit="0" readingOrder="0"/>
      <protection locked="0" hidden="0"/>
    </dxf>
    <dxf>
      <font>
        <b/>
        <i val="0"/>
        <strike val="0"/>
        <condense val="0"/>
        <extend val="0"/>
        <outline val="0"/>
        <shadow val="0"/>
        <u val="none"/>
        <vertAlign val="baseline"/>
        <sz val="11"/>
        <color theme="0"/>
        <name val="Calibri"/>
        <scheme val="minor"/>
      </font>
      <numFmt numFmtId="1" formatCode="0"/>
      <fill>
        <patternFill patternType="solid">
          <fgColor theme="8"/>
          <bgColor theme="8"/>
        </patternFill>
      </fill>
      <alignment horizontal="center" vertical="center" textRotation="90" wrapText="0" indent="0" justifyLastLine="0" shrinkToFit="0" readingOrder="0"/>
      <protection locked="0" hidden="0"/>
    </dxf>
  </dxfs>
  <tableStyles count="0" defaultTableStyle="TableStyleMedium2" defaultPivotStyle="PivotStyleMedium9"/>
  <colors>
    <mruColors>
      <color rgb="FF0099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cked"/>
        <c:varyColors val="0"/>
        <c:ser>
          <c:idx val="1"/>
          <c:order val="0"/>
          <c:tx>
            <c:strRef>
              <c:f>'KURUM ORTALAMA ANALİZİ'!$G$2</c:f>
              <c:strCache>
                <c:ptCount val="1"/>
                <c:pt idx="0">
                  <c:v>FEN BİLGİSİ</c:v>
                </c:pt>
              </c:strCache>
            </c:strRef>
          </c:tx>
          <c:cat>
            <c:strRef>
              <c:f>'KURUM ORTALAMA ANALİZİ'!$A$3:$A$12</c:f>
              <c:strCache>
                <c:ptCount val="10"/>
                <c:pt idx="0">
                  <c:v>DENEME 01</c:v>
                </c:pt>
                <c:pt idx="1">
                  <c:v>DENEME 02</c:v>
                </c:pt>
                <c:pt idx="2">
                  <c:v>DENEME 03</c:v>
                </c:pt>
                <c:pt idx="3">
                  <c:v>DENEME 04</c:v>
                </c:pt>
                <c:pt idx="4">
                  <c:v>DENEME 05</c:v>
                </c:pt>
                <c:pt idx="5">
                  <c:v>DENEME 06</c:v>
                </c:pt>
                <c:pt idx="6">
                  <c:v>DENEME 07</c:v>
                </c:pt>
                <c:pt idx="7">
                  <c:v>DENEME 08</c:v>
                </c:pt>
                <c:pt idx="8">
                  <c:v>DENEME 09</c:v>
                </c:pt>
                <c:pt idx="9">
                  <c:v>DENEME 10</c:v>
                </c:pt>
              </c:strCache>
            </c:strRef>
          </c:cat>
          <c:val>
            <c:numRef>
              <c:f>'KURUM ORTALAMA ANALİZİ'!$G$3:$G$12</c:f>
              <c:numCache>
                <c:formatCode>General</c:formatCode>
                <c:ptCount val="10"/>
                <c:pt idx="0">
                  <c:v>3</c:v>
                </c:pt>
                <c:pt idx="1">
                  <c:v>3</c:v>
                </c:pt>
                <c:pt idx="2">
                  <c:v>3</c:v>
                </c:pt>
                <c:pt idx="3">
                  <c:v>3</c:v>
                </c:pt>
                <c:pt idx="4">
                  <c:v>3</c:v>
                </c:pt>
                <c:pt idx="5">
                  <c:v>3</c:v>
                </c:pt>
                <c:pt idx="6">
                  <c:v>8</c:v>
                </c:pt>
                <c:pt idx="7">
                  <c:v>3</c:v>
                </c:pt>
                <c:pt idx="8">
                  <c:v>3</c:v>
                </c:pt>
                <c:pt idx="9">
                  <c:v>3</c:v>
                </c:pt>
              </c:numCache>
            </c:numRef>
          </c:val>
          <c:smooth val="0"/>
        </c:ser>
        <c:dLbls>
          <c:showLegendKey val="0"/>
          <c:showVal val="0"/>
          <c:showCatName val="0"/>
          <c:showSerName val="0"/>
          <c:showPercent val="0"/>
          <c:showBubbleSize val="0"/>
        </c:dLbls>
        <c:marker val="1"/>
        <c:smooth val="0"/>
        <c:axId val="73167232"/>
        <c:axId val="73168768"/>
      </c:lineChart>
      <c:catAx>
        <c:axId val="73167232"/>
        <c:scaling>
          <c:orientation val="minMax"/>
        </c:scaling>
        <c:delete val="0"/>
        <c:axPos val="b"/>
        <c:minorGridlines>
          <c:spPr>
            <a:ln>
              <a:solidFill>
                <a:srgbClr val="FF0000"/>
              </a:solidFill>
            </a:ln>
          </c:spPr>
        </c:minorGridlines>
        <c:numFmt formatCode="General" sourceLinked="1"/>
        <c:majorTickMark val="none"/>
        <c:minorTickMark val="none"/>
        <c:tickLblPos val="nextTo"/>
        <c:txPr>
          <a:bodyPr rot="-5400000" vert="horz"/>
          <a:lstStyle/>
          <a:p>
            <a:pPr>
              <a:defRPr/>
            </a:pPr>
            <a:endParaRPr lang="tr-TR"/>
          </a:p>
        </c:txPr>
        <c:crossAx val="73168768"/>
        <c:crosses val="autoZero"/>
        <c:auto val="1"/>
        <c:lblAlgn val="ctr"/>
        <c:lblOffset val="100"/>
        <c:noMultiLvlLbl val="0"/>
      </c:catAx>
      <c:valAx>
        <c:axId val="73168768"/>
        <c:scaling>
          <c:orientation val="minMax"/>
          <c:min val="2"/>
        </c:scaling>
        <c:delete val="0"/>
        <c:axPos val="l"/>
        <c:majorGridlines/>
        <c:numFmt formatCode="General" sourceLinked="1"/>
        <c:majorTickMark val="none"/>
        <c:minorTickMark val="none"/>
        <c:tickLblPos val="nextTo"/>
        <c:crossAx val="73167232"/>
        <c:crosses val="autoZero"/>
        <c:crossBetween val="between"/>
        <c:majorUnit val="0.25"/>
      </c:valAx>
      <c:dTable>
        <c:showHorzBorder val="1"/>
        <c:showVertBorder val="1"/>
        <c:showOutline val="1"/>
        <c:showKeys val="1"/>
      </c:dTable>
    </c:plotArea>
    <c:plotVisOnly val="1"/>
    <c:dispBlanksAs val="zero"/>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246014533803468"/>
          <c:y val="1.2859889231921039E-2"/>
          <c:w val="0.82165374183458662"/>
          <c:h val="0.92215170568910554"/>
        </c:manualLayout>
      </c:layout>
      <c:lineChart>
        <c:grouping val="stacked"/>
        <c:varyColors val="0"/>
        <c:ser>
          <c:idx val="0"/>
          <c:order val="0"/>
          <c:tx>
            <c:strRef>
              <c:f>'KURUM ORTALAMA ANALİZİ'!$F$2</c:f>
              <c:strCache>
                <c:ptCount val="1"/>
                <c:pt idx="0">
                  <c:v>MATEMATİK</c:v>
                </c:pt>
              </c:strCache>
            </c:strRef>
          </c:tx>
          <c:cat>
            <c:strRef>
              <c:f>'KURUM ORTALAMA ANALİZİ'!$A$3:$A$12</c:f>
              <c:strCache>
                <c:ptCount val="10"/>
                <c:pt idx="0">
                  <c:v>DENEME 01</c:v>
                </c:pt>
                <c:pt idx="1">
                  <c:v>DENEME 02</c:v>
                </c:pt>
                <c:pt idx="2">
                  <c:v>DENEME 03</c:v>
                </c:pt>
                <c:pt idx="3">
                  <c:v>DENEME 04</c:v>
                </c:pt>
                <c:pt idx="4">
                  <c:v>DENEME 05</c:v>
                </c:pt>
                <c:pt idx="5">
                  <c:v>DENEME 06</c:v>
                </c:pt>
                <c:pt idx="6">
                  <c:v>DENEME 07</c:v>
                </c:pt>
                <c:pt idx="7">
                  <c:v>DENEME 08</c:v>
                </c:pt>
                <c:pt idx="8">
                  <c:v>DENEME 09</c:v>
                </c:pt>
                <c:pt idx="9">
                  <c:v>DENEME 10</c:v>
                </c:pt>
              </c:strCache>
            </c:strRef>
          </c:cat>
          <c:val>
            <c:numRef>
              <c:f>'KURUM ORTALAMA ANALİZİ'!$F$3:$F$12</c:f>
              <c:numCache>
                <c:formatCode>General</c:formatCode>
                <c:ptCount val="10"/>
                <c:pt idx="0">
                  <c:v>5</c:v>
                </c:pt>
                <c:pt idx="1">
                  <c:v>8</c:v>
                </c:pt>
                <c:pt idx="2">
                  <c:v>5</c:v>
                </c:pt>
                <c:pt idx="3">
                  <c:v>5</c:v>
                </c:pt>
                <c:pt idx="4">
                  <c:v>5</c:v>
                </c:pt>
                <c:pt idx="5">
                  <c:v>5</c:v>
                </c:pt>
                <c:pt idx="6">
                  <c:v>5</c:v>
                </c:pt>
                <c:pt idx="7">
                  <c:v>5</c:v>
                </c:pt>
                <c:pt idx="8">
                  <c:v>5</c:v>
                </c:pt>
                <c:pt idx="9">
                  <c:v>5</c:v>
                </c:pt>
              </c:numCache>
            </c:numRef>
          </c:val>
          <c:smooth val="0"/>
        </c:ser>
        <c:dLbls>
          <c:showLegendKey val="0"/>
          <c:showVal val="0"/>
          <c:showCatName val="0"/>
          <c:showSerName val="0"/>
          <c:showPercent val="0"/>
          <c:showBubbleSize val="0"/>
        </c:dLbls>
        <c:marker val="1"/>
        <c:smooth val="0"/>
        <c:axId val="73603712"/>
        <c:axId val="73609600"/>
      </c:lineChart>
      <c:catAx>
        <c:axId val="73603712"/>
        <c:scaling>
          <c:orientation val="minMax"/>
        </c:scaling>
        <c:delete val="0"/>
        <c:axPos val="b"/>
        <c:minorGridlines>
          <c:spPr>
            <a:ln>
              <a:solidFill>
                <a:srgbClr val="FF0000"/>
              </a:solidFill>
            </a:ln>
          </c:spPr>
        </c:minorGridlines>
        <c:majorTickMark val="none"/>
        <c:minorTickMark val="none"/>
        <c:tickLblPos val="nextTo"/>
        <c:crossAx val="73609600"/>
        <c:crosses val="autoZero"/>
        <c:auto val="1"/>
        <c:lblAlgn val="ctr"/>
        <c:lblOffset val="100"/>
        <c:noMultiLvlLbl val="0"/>
      </c:catAx>
      <c:valAx>
        <c:axId val="73609600"/>
        <c:scaling>
          <c:orientation val="minMax"/>
          <c:min val="2"/>
        </c:scaling>
        <c:delete val="0"/>
        <c:axPos val="l"/>
        <c:majorGridlines/>
        <c:numFmt formatCode="General" sourceLinked="1"/>
        <c:majorTickMark val="none"/>
        <c:minorTickMark val="none"/>
        <c:tickLblPos val="nextTo"/>
        <c:crossAx val="73603712"/>
        <c:crosses val="autoZero"/>
        <c:crossBetween val="between"/>
        <c:majorUnit val="0.25"/>
      </c:valAx>
      <c:dTable>
        <c:showHorzBorder val="1"/>
        <c:showVertBorder val="1"/>
        <c:showOutline val="1"/>
        <c:showKeys val="1"/>
      </c:dTable>
    </c:plotArea>
    <c:plotVisOnly val="1"/>
    <c:dispBlanksAs val="zero"/>
    <c:showDLblsOverMax val="0"/>
  </c:chart>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lineChart>
        <c:grouping val="stacked"/>
        <c:varyColors val="0"/>
        <c:ser>
          <c:idx val="0"/>
          <c:order val="0"/>
          <c:tx>
            <c:strRef>
              <c:f>'KURUM ORTALAMA ANALİZİ'!$B$2</c:f>
              <c:strCache>
                <c:ptCount val="1"/>
                <c:pt idx="0">
                  <c:v>TÜRKÇE</c:v>
                </c:pt>
              </c:strCache>
            </c:strRef>
          </c:tx>
          <c:cat>
            <c:strRef>
              <c:f>'KURUM ORTALAMA ANALİZİ'!$A$3:$A$12</c:f>
              <c:strCache>
                <c:ptCount val="10"/>
                <c:pt idx="0">
                  <c:v>DENEME 01</c:v>
                </c:pt>
                <c:pt idx="1">
                  <c:v>DENEME 02</c:v>
                </c:pt>
                <c:pt idx="2">
                  <c:v>DENEME 03</c:v>
                </c:pt>
                <c:pt idx="3">
                  <c:v>DENEME 04</c:v>
                </c:pt>
                <c:pt idx="4">
                  <c:v>DENEME 05</c:v>
                </c:pt>
                <c:pt idx="5">
                  <c:v>DENEME 06</c:v>
                </c:pt>
                <c:pt idx="6">
                  <c:v>DENEME 07</c:v>
                </c:pt>
                <c:pt idx="7">
                  <c:v>DENEME 08</c:v>
                </c:pt>
                <c:pt idx="8">
                  <c:v>DENEME 09</c:v>
                </c:pt>
                <c:pt idx="9">
                  <c:v>DENEME 10</c:v>
                </c:pt>
              </c:strCache>
            </c:strRef>
          </c:cat>
          <c:val>
            <c:numRef>
              <c:f>'KURUM ORTALAMA ANALİZİ'!$B$3:$B$12</c:f>
              <c:numCache>
                <c:formatCode>General</c:formatCode>
                <c:ptCount val="10"/>
                <c:pt idx="0">
                  <c:v>6</c:v>
                </c:pt>
                <c:pt idx="1">
                  <c:v>7</c:v>
                </c:pt>
                <c:pt idx="2">
                  <c:v>8</c:v>
                </c:pt>
                <c:pt idx="3">
                  <c:v>9</c:v>
                </c:pt>
                <c:pt idx="4">
                  <c:v>10</c:v>
                </c:pt>
                <c:pt idx="5">
                  <c:v>11</c:v>
                </c:pt>
                <c:pt idx="6">
                  <c:v>12</c:v>
                </c:pt>
                <c:pt idx="7">
                  <c:v>13</c:v>
                </c:pt>
                <c:pt idx="8">
                  <c:v>14</c:v>
                </c:pt>
                <c:pt idx="9">
                  <c:v>15</c:v>
                </c:pt>
              </c:numCache>
            </c:numRef>
          </c:val>
          <c:smooth val="0"/>
        </c:ser>
        <c:dLbls>
          <c:showLegendKey val="0"/>
          <c:showVal val="0"/>
          <c:showCatName val="0"/>
          <c:showSerName val="0"/>
          <c:showPercent val="0"/>
          <c:showBubbleSize val="0"/>
        </c:dLbls>
        <c:marker val="1"/>
        <c:smooth val="0"/>
        <c:axId val="73643136"/>
        <c:axId val="73644672"/>
      </c:lineChart>
      <c:catAx>
        <c:axId val="73643136"/>
        <c:scaling>
          <c:orientation val="minMax"/>
        </c:scaling>
        <c:delete val="0"/>
        <c:axPos val="b"/>
        <c:minorGridlines>
          <c:spPr>
            <a:ln>
              <a:solidFill>
                <a:srgbClr val="FF0000"/>
              </a:solidFill>
            </a:ln>
          </c:spPr>
        </c:minorGridlines>
        <c:majorTickMark val="none"/>
        <c:minorTickMark val="none"/>
        <c:tickLblPos val="nextTo"/>
        <c:crossAx val="73644672"/>
        <c:crosses val="autoZero"/>
        <c:auto val="1"/>
        <c:lblAlgn val="ctr"/>
        <c:lblOffset val="100"/>
        <c:noMultiLvlLbl val="0"/>
      </c:catAx>
      <c:valAx>
        <c:axId val="73644672"/>
        <c:scaling>
          <c:orientation val="minMax"/>
          <c:min val="5"/>
        </c:scaling>
        <c:delete val="0"/>
        <c:axPos val="l"/>
        <c:majorGridlines/>
        <c:numFmt formatCode="General" sourceLinked="1"/>
        <c:majorTickMark val="none"/>
        <c:minorTickMark val="none"/>
        <c:tickLblPos val="nextTo"/>
        <c:crossAx val="73643136"/>
        <c:crosses val="autoZero"/>
        <c:crossBetween val="between"/>
        <c:majorUnit val="0.25"/>
      </c:valAx>
      <c:dTable>
        <c:showHorzBorder val="1"/>
        <c:showVertBorder val="1"/>
        <c:showOutline val="1"/>
        <c:showKeys val="1"/>
      </c:dTable>
    </c:plotArea>
    <c:plotVisOnly val="1"/>
    <c:dispBlanksAs val="zero"/>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4443690177537119"/>
          <c:y val="4.2873201806485045E-2"/>
          <c:w val="0.85388057075571189"/>
          <c:h val="0.8422038413174544"/>
        </c:manualLayout>
      </c:layout>
      <c:lineChart>
        <c:grouping val="stacked"/>
        <c:varyColors val="0"/>
        <c:ser>
          <c:idx val="0"/>
          <c:order val="0"/>
          <c:tx>
            <c:strRef>
              <c:f>'KURUM ORTALAMA ANALİZİ'!$C$2</c:f>
              <c:strCache>
                <c:ptCount val="1"/>
                <c:pt idx="0">
                  <c:v>İNKİLAP</c:v>
                </c:pt>
              </c:strCache>
            </c:strRef>
          </c:tx>
          <c:cat>
            <c:strRef>
              <c:f>'KURUM ORTALAMA ANALİZİ'!$A$3:$A$12</c:f>
              <c:strCache>
                <c:ptCount val="10"/>
                <c:pt idx="0">
                  <c:v>DENEME 01</c:v>
                </c:pt>
                <c:pt idx="1">
                  <c:v>DENEME 02</c:v>
                </c:pt>
                <c:pt idx="2">
                  <c:v>DENEME 03</c:v>
                </c:pt>
                <c:pt idx="3">
                  <c:v>DENEME 04</c:v>
                </c:pt>
                <c:pt idx="4">
                  <c:v>DENEME 05</c:v>
                </c:pt>
                <c:pt idx="5">
                  <c:v>DENEME 06</c:v>
                </c:pt>
                <c:pt idx="6">
                  <c:v>DENEME 07</c:v>
                </c:pt>
                <c:pt idx="7">
                  <c:v>DENEME 08</c:v>
                </c:pt>
                <c:pt idx="8">
                  <c:v>DENEME 09</c:v>
                </c:pt>
                <c:pt idx="9">
                  <c:v>DENEME 10</c:v>
                </c:pt>
              </c:strCache>
            </c:strRef>
          </c:cat>
          <c:val>
            <c:numRef>
              <c:f>'KURUM ORTALAMA ANALİZİ'!$C$3:$C$12</c:f>
              <c:numCache>
                <c:formatCode>General</c:formatCode>
                <c:ptCount val="10"/>
                <c:pt idx="0">
                  <c:v>5</c:v>
                </c:pt>
                <c:pt idx="1">
                  <c:v>5</c:v>
                </c:pt>
                <c:pt idx="2">
                  <c:v>5</c:v>
                </c:pt>
                <c:pt idx="3">
                  <c:v>5</c:v>
                </c:pt>
                <c:pt idx="4">
                  <c:v>5</c:v>
                </c:pt>
              </c:numCache>
            </c:numRef>
          </c:val>
          <c:smooth val="0"/>
        </c:ser>
        <c:dLbls>
          <c:showLegendKey val="0"/>
          <c:showVal val="0"/>
          <c:showCatName val="0"/>
          <c:showSerName val="0"/>
          <c:showPercent val="0"/>
          <c:showBubbleSize val="0"/>
        </c:dLbls>
        <c:marker val="1"/>
        <c:smooth val="0"/>
        <c:axId val="73661824"/>
        <c:axId val="73684096"/>
      </c:lineChart>
      <c:catAx>
        <c:axId val="73661824"/>
        <c:scaling>
          <c:orientation val="minMax"/>
        </c:scaling>
        <c:delete val="0"/>
        <c:axPos val="b"/>
        <c:minorGridlines>
          <c:spPr>
            <a:ln>
              <a:solidFill>
                <a:srgbClr val="FF0000"/>
              </a:solidFill>
            </a:ln>
          </c:spPr>
        </c:minorGridlines>
        <c:majorTickMark val="none"/>
        <c:minorTickMark val="none"/>
        <c:tickLblPos val="nextTo"/>
        <c:crossAx val="73684096"/>
        <c:crosses val="autoZero"/>
        <c:auto val="1"/>
        <c:lblAlgn val="ctr"/>
        <c:lblOffset val="100"/>
        <c:noMultiLvlLbl val="0"/>
      </c:catAx>
      <c:valAx>
        <c:axId val="73684096"/>
        <c:scaling>
          <c:orientation val="minMax"/>
          <c:min val="2"/>
        </c:scaling>
        <c:delete val="0"/>
        <c:axPos val="l"/>
        <c:majorGridlines/>
        <c:numFmt formatCode="General" sourceLinked="1"/>
        <c:majorTickMark val="none"/>
        <c:minorTickMark val="none"/>
        <c:tickLblPos val="nextTo"/>
        <c:crossAx val="73661824"/>
        <c:crosses val="autoZero"/>
        <c:crossBetween val="between"/>
        <c:majorUnit val="0.25"/>
      </c:valAx>
      <c:dTable>
        <c:showHorzBorder val="1"/>
        <c:showVertBorder val="1"/>
        <c:showOutline val="1"/>
        <c:showKeys val="1"/>
      </c:dTable>
    </c:plotArea>
    <c:plotVisOnly val="1"/>
    <c:dispBlanksAs val="zero"/>
    <c:showDLblsOverMax val="0"/>
  </c:chart>
  <c:printSettings>
    <c:headerFooter/>
    <c:pageMargins b="0.75" l="0.7" r="0.7" t="0.75" header="0.3" footer="0.3"/>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cked"/>
        <c:varyColors val="0"/>
        <c:ser>
          <c:idx val="0"/>
          <c:order val="0"/>
          <c:tx>
            <c:strRef>
              <c:f>'KURUM ORTALAMA ANALİZİ'!$D$2</c:f>
              <c:strCache>
                <c:ptCount val="1"/>
                <c:pt idx="0">
                  <c:v>DİN KÜLTÜRÜ</c:v>
                </c:pt>
              </c:strCache>
            </c:strRef>
          </c:tx>
          <c:cat>
            <c:strRef>
              <c:f>'KURUM ORTALAMA ANALİZİ'!$A$3:$A$12</c:f>
              <c:strCache>
                <c:ptCount val="10"/>
                <c:pt idx="0">
                  <c:v>DENEME 01</c:v>
                </c:pt>
                <c:pt idx="1">
                  <c:v>DENEME 02</c:v>
                </c:pt>
                <c:pt idx="2">
                  <c:v>DENEME 03</c:v>
                </c:pt>
                <c:pt idx="3">
                  <c:v>DENEME 04</c:v>
                </c:pt>
                <c:pt idx="4">
                  <c:v>DENEME 05</c:v>
                </c:pt>
                <c:pt idx="5">
                  <c:v>DENEME 06</c:v>
                </c:pt>
                <c:pt idx="6">
                  <c:v>DENEME 07</c:v>
                </c:pt>
                <c:pt idx="7">
                  <c:v>DENEME 08</c:v>
                </c:pt>
                <c:pt idx="8">
                  <c:v>DENEME 09</c:v>
                </c:pt>
                <c:pt idx="9">
                  <c:v>DENEME 10</c:v>
                </c:pt>
              </c:strCache>
            </c:strRef>
          </c:cat>
          <c:val>
            <c:numRef>
              <c:f>'KURUM ORTALAMA ANALİZİ'!$D$3:$D$12</c:f>
              <c:numCache>
                <c:formatCode>General</c:formatCode>
                <c:ptCount val="10"/>
                <c:pt idx="1">
                  <c:v>5</c:v>
                </c:pt>
                <c:pt idx="2">
                  <c:v>4</c:v>
                </c:pt>
              </c:numCache>
            </c:numRef>
          </c:val>
          <c:smooth val="0"/>
        </c:ser>
        <c:dLbls>
          <c:showLegendKey val="0"/>
          <c:showVal val="0"/>
          <c:showCatName val="0"/>
          <c:showSerName val="0"/>
          <c:showPercent val="0"/>
          <c:showBubbleSize val="0"/>
        </c:dLbls>
        <c:marker val="1"/>
        <c:smooth val="0"/>
        <c:axId val="73715712"/>
        <c:axId val="73717248"/>
      </c:lineChart>
      <c:catAx>
        <c:axId val="73715712"/>
        <c:scaling>
          <c:orientation val="minMax"/>
        </c:scaling>
        <c:delete val="0"/>
        <c:axPos val="b"/>
        <c:minorGridlines>
          <c:spPr>
            <a:ln>
              <a:solidFill>
                <a:srgbClr val="FF0000"/>
              </a:solidFill>
            </a:ln>
          </c:spPr>
        </c:minorGridlines>
        <c:majorTickMark val="none"/>
        <c:minorTickMark val="none"/>
        <c:tickLblPos val="nextTo"/>
        <c:crossAx val="73717248"/>
        <c:crosses val="autoZero"/>
        <c:auto val="1"/>
        <c:lblAlgn val="ctr"/>
        <c:lblOffset val="100"/>
        <c:noMultiLvlLbl val="0"/>
      </c:catAx>
      <c:valAx>
        <c:axId val="73717248"/>
        <c:scaling>
          <c:orientation val="minMax"/>
          <c:min val="2"/>
        </c:scaling>
        <c:delete val="0"/>
        <c:axPos val="l"/>
        <c:majorGridlines/>
        <c:numFmt formatCode="General" sourceLinked="1"/>
        <c:majorTickMark val="none"/>
        <c:minorTickMark val="none"/>
        <c:tickLblPos val="nextTo"/>
        <c:crossAx val="73715712"/>
        <c:crosses val="autoZero"/>
        <c:crossBetween val="between"/>
        <c:majorUnit val="0.25"/>
      </c:valAx>
      <c:dTable>
        <c:showHorzBorder val="1"/>
        <c:showVertBorder val="1"/>
        <c:showOutline val="1"/>
        <c:showKeys val="1"/>
      </c:dTable>
    </c:plotArea>
    <c:plotVisOnly val="1"/>
    <c:dispBlanksAs val="zero"/>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lineChart>
        <c:grouping val="stacked"/>
        <c:varyColors val="0"/>
        <c:ser>
          <c:idx val="0"/>
          <c:order val="0"/>
          <c:tx>
            <c:strRef>
              <c:f>'KURUM ORTALAMA ANALİZİ'!$E$2</c:f>
              <c:strCache>
                <c:ptCount val="1"/>
                <c:pt idx="0">
                  <c:v>YABANCI DİL</c:v>
                </c:pt>
              </c:strCache>
            </c:strRef>
          </c:tx>
          <c:cat>
            <c:strRef>
              <c:f>'KURUM ORTALAMA ANALİZİ'!$A$3:$A$12</c:f>
              <c:strCache>
                <c:ptCount val="10"/>
                <c:pt idx="0">
                  <c:v>DENEME 01</c:v>
                </c:pt>
                <c:pt idx="1">
                  <c:v>DENEME 02</c:v>
                </c:pt>
                <c:pt idx="2">
                  <c:v>DENEME 03</c:v>
                </c:pt>
                <c:pt idx="3">
                  <c:v>DENEME 04</c:v>
                </c:pt>
                <c:pt idx="4">
                  <c:v>DENEME 05</c:v>
                </c:pt>
                <c:pt idx="5">
                  <c:v>DENEME 06</c:v>
                </c:pt>
                <c:pt idx="6">
                  <c:v>DENEME 07</c:v>
                </c:pt>
                <c:pt idx="7">
                  <c:v>DENEME 08</c:v>
                </c:pt>
                <c:pt idx="8">
                  <c:v>DENEME 09</c:v>
                </c:pt>
                <c:pt idx="9">
                  <c:v>DENEME 10</c:v>
                </c:pt>
              </c:strCache>
            </c:strRef>
          </c:cat>
          <c:val>
            <c:numRef>
              <c:f>'KURUM ORTALAMA ANALİZİ'!$E$3:$E$12</c:f>
              <c:numCache>
                <c:formatCode>General</c:formatCode>
                <c:ptCount val="10"/>
                <c:pt idx="3">
                  <c:v>4</c:v>
                </c:pt>
                <c:pt idx="4">
                  <c:v>7</c:v>
                </c:pt>
              </c:numCache>
            </c:numRef>
          </c:val>
          <c:smooth val="0"/>
        </c:ser>
        <c:dLbls>
          <c:showLegendKey val="0"/>
          <c:showVal val="0"/>
          <c:showCatName val="0"/>
          <c:showSerName val="0"/>
          <c:showPercent val="0"/>
          <c:showBubbleSize val="0"/>
        </c:dLbls>
        <c:marker val="1"/>
        <c:smooth val="0"/>
        <c:axId val="74070272"/>
        <c:axId val="74076160"/>
      </c:lineChart>
      <c:catAx>
        <c:axId val="74070272"/>
        <c:scaling>
          <c:orientation val="minMax"/>
        </c:scaling>
        <c:delete val="0"/>
        <c:axPos val="b"/>
        <c:minorGridlines>
          <c:spPr>
            <a:ln>
              <a:solidFill>
                <a:srgbClr val="FF0000"/>
              </a:solidFill>
            </a:ln>
          </c:spPr>
        </c:minorGridlines>
        <c:majorTickMark val="none"/>
        <c:minorTickMark val="none"/>
        <c:tickLblPos val="nextTo"/>
        <c:crossAx val="74076160"/>
        <c:crosses val="autoZero"/>
        <c:auto val="1"/>
        <c:lblAlgn val="ctr"/>
        <c:lblOffset val="100"/>
        <c:noMultiLvlLbl val="0"/>
      </c:catAx>
      <c:valAx>
        <c:axId val="74076160"/>
        <c:scaling>
          <c:orientation val="minMax"/>
          <c:min val="2"/>
        </c:scaling>
        <c:delete val="0"/>
        <c:axPos val="l"/>
        <c:majorGridlines/>
        <c:numFmt formatCode="General" sourceLinked="1"/>
        <c:majorTickMark val="none"/>
        <c:minorTickMark val="none"/>
        <c:tickLblPos val="nextTo"/>
        <c:crossAx val="74070272"/>
        <c:crosses val="autoZero"/>
        <c:crossBetween val="between"/>
        <c:majorUnit val="0.25"/>
      </c:valAx>
      <c:dTable>
        <c:showHorzBorder val="1"/>
        <c:showVertBorder val="1"/>
        <c:showOutline val="1"/>
        <c:showKeys val="1"/>
      </c:dTable>
    </c:plotArea>
    <c:plotVisOnly val="1"/>
    <c:dispBlanksAs val="zero"/>
    <c:showDLblsOverMax val="0"/>
  </c:chart>
  <c:printSettings>
    <c:headerFooter/>
    <c:pageMargins b="0.75" l="0.7" r="0.7" t="0.75" header="0.3" footer="0.3"/>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tr-TR"/>
              <a:t>TÜRKÇE</a:t>
            </a:r>
            <a:r>
              <a:rPr lang="tr-TR" baseline="0"/>
              <a:t> NETLERI</a:t>
            </a:r>
            <a:endParaRPr lang="tr-TR"/>
          </a:p>
        </c:rich>
      </c:tx>
      <c:layout>
        <c:manualLayout>
          <c:xMode val="edge"/>
          <c:yMode val="edge"/>
          <c:x val="0.39715733943036913"/>
          <c:y val="0"/>
        </c:manualLayout>
      </c:layout>
      <c:overlay val="0"/>
    </c:title>
    <c:autoTitleDeleted val="0"/>
    <c:plotArea>
      <c:layout>
        <c:manualLayout>
          <c:layoutTarget val="inner"/>
          <c:xMode val="edge"/>
          <c:yMode val="edge"/>
          <c:x val="6.0899693977421294E-2"/>
          <c:y val="2.8252405949256341E-2"/>
          <c:w val="0.91741523393500868"/>
          <c:h val="0.94506273178602163"/>
        </c:manualLayout>
      </c:layout>
      <c:lineChart>
        <c:grouping val="standard"/>
        <c:varyColors val="0"/>
        <c:ser>
          <c:idx val="0"/>
          <c:order val="0"/>
          <c:dLbls>
            <c:delete val="1"/>
          </c:dLbls>
          <c:cat>
            <c:numRef>
              <c:f>'SINIF - VERİ GİRİŞ EKRANI'!$B$5:$B$42</c:f>
              <c:numCache>
                <c:formatCode>0</c:formatCode>
                <c:ptCount val="38"/>
                <c:pt idx="0">
                  <c:v>568</c:v>
                </c:pt>
                <c:pt idx="1">
                  <c:v>425</c:v>
                </c:pt>
                <c:pt idx="2">
                  <c:v>473</c:v>
                </c:pt>
                <c:pt idx="3">
                  <c:v>467</c:v>
                </c:pt>
                <c:pt idx="4">
                  <c:v>12</c:v>
                </c:pt>
                <c:pt idx="5">
                  <c:v>246</c:v>
                </c:pt>
                <c:pt idx="6">
                  <c:v>1</c:v>
                </c:pt>
                <c:pt idx="7">
                  <c:v>128</c:v>
                </c:pt>
                <c:pt idx="8">
                  <c:v>365</c:v>
                </c:pt>
                <c:pt idx="9">
                  <c:v>369</c:v>
                </c:pt>
                <c:pt idx="10">
                  <c:v>318</c:v>
                </c:pt>
                <c:pt idx="11">
                  <c:v>9</c:v>
                </c:pt>
                <c:pt idx="12">
                  <c:v>121</c:v>
                </c:pt>
                <c:pt idx="13">
                  <c:v>109</c:v>
                </c:pt>
                <c:pt idx="14">
                  <c:v>35</c:v>
                </c:pt>
                <c:pt idx="15">
                  <c:v>25</c:v>
                </c:pt>
                <c:pt idx="16">
                  <c:v>8546</c:v>
                </c:pt>
                <c:pt idx="17">
                  <c:v>374</c:v>
                </c:pt>
                <c:pt idx="18">
                  <c:v>152</c:v>
                </c:pt>
                <c:pt idx="19">
                  <c:v>30</c:v>
                </c:pt>
                <c:pt idx="20">
                  <c:v>78</c:v>
                </c:pt>
                <c:pt idx="21">
                  <c:v>423</c:v>
                </c:pt>
                <c:pt idx="22">
                  <c:v>71</c:v>
                </c:pt>
                <c:pt idx="23">
                  <c:v>292</c:v>
                </c:pt>
                <c:pt idx="24">
                  <c:v>81</c:v>
                </c:pt>
                <c:pt idx="25">
                  <c:v>120</c:v>
                </c:pt>
                <c:pt idx="26">
                  <c:v>234</c:v>
                </c:pt>
                <c:pt idx="27">
                  <c:v>117</c:v>
                </c:pt>
                <c:pt idx="28">
                  <c:v>372</c:v>
                </c:pt>
                <c:pt idx="29">
                  <c:v>803</c:v>
                </c:pt>
                <c:pt idx="30">
                  <c:v>38</c:v>
                </c:pt>
                <c:pt idx="31">
                  <c:v>212</c:v>
                </c:pt>
                <c:pt idx="32">
                  <c:v>203</c:v>
                </c:pt>
                <c:pt idx="33">
                  <c:v>233</c:v>
                </c:pt>
                <c:pt idx="34">
                  <c:v>79</c:v>
                </c:pt>
                <c:pt idx="35">
                  <c:v>370</c:v>
                </c:pt>
                <c:pt idx="36">
                  <c:v>122</c:v>
                </c:pt>
                <c:pt idx="37">
                  <c:v>188</c:v>
                </c:pt>
              </c:numCache>
            </c:numRef>
          </c:cat>
          <c:val>
            <c:numRef>
              <c:f>'SINIF - VERİ GİRİŞ EKRANI'!$H$5:$H$42</c:f>
              <c:numCache>
                <c:formatCode>0.00</c:formatCode>
                <c:ptCount val="38"/>
                <c:pt idx="0">
                  <c:v>18.666666666666668</c:v>
                </c:pt>
                <c:pt idx="1">
                  <c:v>16</c:v>
                </c:pt>
                <c:pt idx="2">
                  <c:v>18.666666666666668</c:v>
                </c:pt>
                <c:pt idx="3">
                  <c:v>16</c:v>
                </c:pt>
                <c:pt idx="4">
                  <c:v>15.333333333333334</c:v>
                </c:pt>
                <c:pt idx="5">
                  <c:v>13.333333333333334</c:v>
                </c:pt>
                <c:pt idx="6">
                  <c:v>18.666666666666668</c:v>
                </c:pt>
                <c:pt idx="7">
                  <c:v>13.333333333333334</c:v>
                </c:pt>
                <c:pt idx="8">
                  <c:v>12.333333333333334</c:v>
                </c:pt>
                <c:pt idx="9">
                  <c:v>10.666666666666666</c:v>
                </c:pt>
                <c:pt idx="10">
                  <c:v>12.333333333333334</c:v>
                </c:pt>
                <c:pt idx="11">
                  <c:v>10.333333333333334</c:v>
                </c:pt>
                <c:pt idx="12">
                  <c:v>7.6666666666666661</c:v>
                </c:pt>
                <c:pt idx="13">
                  <c:v>9.6666666666666661</c:v>
                </c:pt>
                <c:pt idx="14">
                  <c:v>10.333333333333334</c:v>
                </c:pt>
                <c:pt idx="15">
                  <c:v>11</c:v>
                </c:pt>
                <c:pt idx="16">
                  <c:v>11</c:v>
                </c:pt>
                <c:pt idx="17">
                  <c:v>8.6666666666666661</c:v>
                </c:pt>
                <c:pt idx="18">
                  <c:v>10.666666666666666</c:v>
                </c:pt>
                <c:pt idx="19">
                  <c:v>7</c:v>
                </c:pt>
                <c:pt idx="20">
                  <c:v>7</c:v>
                </c:pt>
                <c:pt idx="21">
                  <c:v>8.3333333333333339</c:v>
                </c:pt>
                <c:pt idx="22">
                  <c:v>5.6666666666666661</c:v>
                </c:pt>
                <c:pt idx="23">
                  <c:v>6.6666666666666661</c:v>
                </c:pt>
                <c:pt idx="24">
                  <c:v>1.3333333333333333</c:v>
                </c:pt>
                <c:pt idx="25">
                  <c:v>2.3333333333333335</c:v>
                </c:pt>
                <c:pt idx="26">
                  <c:v>5.3333333333333339</c:v>
                </c:pt>
                <c:pt idx="27">
                  <c:v>3</c:v>
                </c:pt>
                <c:pt idx="28">
                  <c:v>-2.333333333333333</c:v>
                </c:pt>
                <c:pt idx="29">
                  <c:v>8.6666666666666661</c:v>
                </c:pt>
                <c:pt idx="30">
                  <c:v>8.3333333333333339</c:v>
                </c:pt>
                <c:pt idx="31">
                  <c:v>2.3333333333333335</c:v>
                </c:pt>
                <c:pt idx="32">
                  <c:v>2.6666666666666665</c:v>
                </c:pt>
                <c:pt idx="33">
                  <c:v>7.3333333333333339</c:v>
                </c:pt>
                <c:pt idx="34">
                  <c:v>4</c:v>
                </c:pt>
                <c:pt idx="35">
                  <c:v>-1.333333333333333</c:v>
                </c:pt>
                <c:pt idx="36">
                  <c:v>0</c:v>
                </c:pt>
                <c:pt idx="37">
                  <c:v>-1.333333333333333</c:v>
                </c:pt>
              </c:numCache>
            </c:numRef>
          </c:val>
          <c:smooth val="0"/>
        </c:ser>
        <c:dLbls>
          <c:showLegendKey val="0"/>
          <c:showVal val="1"/>
          <c:showCatName val="0"/>
          <c:showSerName val="0"/>
          <c:showPercent val="0"/>
          <c:showBubbleSize val="0"/>
        </c:dLbls>
        <c:marker val="1"/>
        <c:smooth val="0"/>
        <c:axId val="80422784"/>
        <c:axId val="80424320"/>
      </c:lineChart>
      <c:catAx>
        <c:axId val="80422784"/>
        <c:scaling>
          <c:orientation val="minMax"/>
        </c:scaling>
        <c:delete val="0"/>
        <c:axPos val="b"/>
        <c:numFmt formatCode="0" sourceLinked="1"/>
        <c:majorTickMark val="out"/>
        <c:minorTickMark val="none"/>
        <c:tickLblPos val="nextTo"/>
        <c:crossAx val="80424320"/>
        <c:crosses val="autoZero"/>
        <c:auto val="1"/>
        <c:lblAlgn val="ctr"/>
        <c:lblOffset val="100"/>
        <c:noMultiLvlLbl val="0"/>
      </c:catAx>
      <c:valAx>
        <c:axId val="80424320"/>
        <c:scaling>
          <c:orientation val="minMax"/>
        </c:scaling>
        <c:delete val="0"/>
        <c:axPos val="l"/>
        <c:numFmt formatCode="#,##0.00_ ;[Red]\-#,##0.00\ " sourceLinked="0"/>
        <c:majorTickMark val="none"/>
        <c:minorTickMark val="none"/>
        <c:tickLblPos val="nextTo"/>
        <c:spPr>
          <a:noFill/>
        </c:spPr>
        <c:txPr>
          <a:bodyPr rot="480000" vert="horz" anchor="t" anchorCtr="0"/>
          <a:lstStyle/>
          <a:p>
            <a:pPr>
              <a:defRPr/>
            </a:pPr>
            <a:endParaRPr lang="tr-TR"/>
          </a:p>
        </c:txPr>
        <c:crossAx val="80422784"/>
        <c:crosses val="autoZero"/>
        <c:crossBetween val="between"/>
        <c:majorUnit val="0.75000000000000011"/>
      </c:valAx>
      <c:spPr>
        <a:ln>
          <a:noFill/>
        </a:ln>
      </c:spPr>
    </c:plotArea>
    <c:plotVisOnly val="1"/>
    <c:dispBlanksAs val="gap"/>
    <c:showDLblsOverMax val="0"/>
  </c:chart>
  <c:printSettings>
    <c:headerFooter/>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İNKİLAP NETLERİ</a:t>
            </a:r>
          </a:p>
        </c:rich>
      </c:tx>
      <c:overlay val="0"/>
    </c:title>
    <c:autoTitleDeleted val="0"/>
    <c:plotArea>
      <c:layout>
        <c:manualLayout>
          <c:layoutTarget val="inner"/>
          <c:xMode val="edge"/>
          <c:yMode val="edge"/>
          <c:x val="6.5030183727034119E-2"/>
          <c:y val="7.8715368912219322E-2"/>
          <c:w val="0.92876245603271612"/>
          <c:h val="0.82845290172061825"/>
        </c:manualLayout>
      </c:layout>
      <c:lineChart>
        <c:grouping val="stacked"/>
        <c:varyColors val="0"/>
        <c:ser>
          <c:idx val="0"/>
          <c:order val="0"/>
          <c:cat>
            <c:numRef>
              <c:f>'SINIF - VERİ GİRİŞ EKRANI'!$B$5:$B$42</c:f>
              <c:numCache>
                <c:formatCode>0</c:formatCode>
                <c:ptCount val="38"/>
                <c:pt idx="0">
                  <c:v>568</c:v>
                </c:pt>
                <c:pt idx="1">
                  <c:v>425</c:v>
                </c:pt>
                <c:pt idx="2">
                  <c:v>473</c:v>
                </c:pt>
                <c:pt idx="3">
                  <c:v>467</c:v>
                </c:pt>
                <c:pt idx="4">
                  <c:v>12</c:v>
                </c:pt>
                <c:pt idx="5">
                  <c:v>246</c:v>
                </c:pt>
                <c:pt idx="6">
                  <c:v>1</c:v>
                </c:pt>
                <c:pt idx="7">
                  <c:v>128</c:v>
                </c:pt>
                <c:pt idx="8">
                  <c:v>365</c:v>
                </c:pt>
                <c:pt idx="9">
                  <c:v>369</c:v>
                </c:pt>
                <c:pt idx="10">
                  <c:v>318</c:v>
                </c:pt>
                <c:pt idx="11">
                  <c:v>9</c:v>
                </c:pt>
                <c:pt idx="12">
                  <c:v>121</c:v>
                </c:pt>
                <c:pt idx="13">
                  <c:v>109</c:v>
                </c:pt>
                <c:pt idx="14">
                  <c:v>35</c:v>
                </c:pt>
                <c:pt idx="15">
                  <c:v>25</c:v>
                </c:pt>
                <c:pt idx="16">
                  <c:v>8546</c:v>
                </c:pt>
                <c:pt idx="17">
                  <c:v>374</c:v>
                </c:pt>
                <c:pt idx="18">
                  <c:v>152</c:v>
                </c:pt>
                <c:pt idx="19">
                  <c:v>30</c:v>
                </c:pt>
                <c:pt idx="20">
                  <c:v>78</c:v>
                </c:pt>
                <c:pt idx="21">
                  <c:v>423</c:v>
                </c:pt>
                <c:pt idx="22">
                  <c:v>71</c:v>
                </c:pt>
                <c:pt idx="23">
                  <c:v>292</c:v>
                </c:pt>
                <c:pt idx="24">
                  <c:v>81</c:v>
                </c:pt>
                <c:pt idx="25">
                  <c:v>120</c:v>
                </c:pt>
                <c:pt idx="26">
                  <c:v>234</c:v>
                </c:pt>
                <c:pt idx="27">
                  <c:v>117</c:v>
                </c:pt>
                <c:pt idx="28">
                  <c:v>372</c:v>
                </c:pt>
                <c:pt idx="29">
                  <c:v>803</c:v>
                </c:pt>
                <c:pt idx="30">
                  <c:v>38</c:v>
                </c:pt>
                <c:pt idx="31">
                  <c:v>212</c:v>
                </c:pt>
                <c:pt idx="32">
                  <c:v>203</c:v>
                </c:pt>
                <c:pt idx="33">
                  <c:v>233</c:v>
                </c:pt>
                <c:pt idx="34">
                  <c:v>79</c:v>
                </c:pt>
                <c:pt idx="35">
                  <c:v>370</c:v>
                </c:pt>
                <c:pt idx="36">
                  <c:v>122</c:v>
                </c:pt>
                <c:pt idx="37">
                  <c:v>188</c:v>
                </c:pt>
              </c:numCache>
            </c:numRef>
          </c:cat>
          <c:val>
            <c:numRef>
              <c:f>'SINIF - VERİ GİRİŞ EKRANI'!$K$5:$K$42</c:f>
              <c:numCache>
                <c:formatCode>0.00</c:formatCode>
                <c:ptCount val="38"/>
                <c:pt idx="0">
                  <c:v>4.666666666666667</c:v>
                </c:pt>
                <c:pt idx="1">
                  <c:v>7.333333333333333</c:v>
                </c:pt>
                <c:pt idx="2">
                  <c:v>7.333333333333333</c:v>
                </c:pt>
                <c:pt idx="3">
                  <c:v>7.333333333333333</c:v>
                </c:pt>
                <c:pt idx="4">
                  <c:v>5.333333333333333</c:v>
                </c:pt>
                <c:pt idx="5">
                  <c:v>6</c:v>
                </c:pt>
                <c:pt idx="6">
                  <c:v>6</c:v>
                </c:pt>
                <c:pt idx="7">
                  <c:v>2.333333333333333</c:v>
                </c:pt>
                <c:pt idx="8">
                  <c:v>6</c:v>
                </c:pt>
                <c:pt idx="9">
                  <c:v>7.333333333333333</c:v>
                </c:pt>
                <c:pt idx="10">
                  <c:v>3.333333333333333</c:v>
                </c:pt>
                <c:pt idx="11">
                  <c:v>7.333333333333333</c:v>
                </c:pt>
                <c:pt idx="12">
                  <c:v>6</c:v>
                </c:pt>
                <c:pt idx="13">
                  <c:v>5</c:v>
                </c:pt>
                <c:pt idx="14">
                  <c:v>8.6666666666666661</c:v>
                </c:pt>
                <c:pt idx="15">
                  <c:v>4.666666666666667</c:v>
                </c:pt>
                <c:pt idx="16">
                  <c:v>-0.66666666666666652</c:v>
                </c:pt>
                <c:pt idx="17">
                  <c:v>2.666666666666667</c:v>
                </c:pt>
                <c:pt idx="18">
                  <c:v>0.66666666666666652</c:v>
                </c:pt>
                <c:pt idx="19">
                  <c:v>4.666666666666667</c:v>
                </c:pt>
                <c:pt idx="20">
                  <c:v>3.3333333333333335</c:v>
                </c:pt>
                <c:pt idx="21">
                  <c:v>-0.33333333333333326</c:v>
                </c:pt>
                <c:pt idx="22">
                  <c:v>3.666666666666667</c:v>
                </c:pt>
                <c:pt idx="23">
                  <c:v>0.66666666666666674</c:v>
                </c:pt>
                <c:pt idx="24">
                  <c:v>3.666666666666667</c:v>
                </c:pt>
                <c:pt idx="25">
                  <c:v>0.66666666666666652</c:v>
                </c:pt>
                <c:pt idx="26">
                  <c:v>-0.66666666666666652</c:v>
                </c:pt>
                <c:pt idx="27">
                  <c:v>4.666666666666667</c:v>
                </c:pt>
                <c:pt idx="28">
                  <c:v>2</c:v>
                </c:pt>
                <c:pt idx="29">
                  <c:v>-1</c:v>
                </c:pt>
                <c:pt idx="30">
                  <c:v>0.66666666666666652</c:v>
                </c:pt>
                <c:pt idx="31">
                  <c:v>-0.66666666666666674</c:v>
                </c:pt>
                <c:pt idx="32">
                  <c:v>1.3333333333333335</c:v>
                </c:pt>
                <c:pt idx="33">
                  <c:v>0.66666666666666652</c:v>
                </c:pt>
                <c:pt idx="34">
                  <c:v>-1.6666666666666665</c:v>
                </c:pt>
                <c:pt idx="35">
                  <c:v>2</c:v>
                </c:pt>
                <c:pt idx="36">
                  <c:v>0.66666666666666652</c:v>
                </c:pt>
                <c:pt idx="37">
                  <c:v>-1</c:v>
                </c:pt>
              </c:numCache>
            </c:numRef>
          </c:val>
          <c:smooth val="0"/>
        </c:ser>
        <c:dLbls>
          <c:showLegendKey val="0"/>
          <c:showVal val="0"/>
          <c:showCatName val="0"/>
          <c:showSerName val="0"/>
          <c:showPercent val="0"/>
          <c:showBubbleSize val="0"/>
        </c:dLbls>
        <c:marker val="1"/>
        <c:smooth val="0"/>
        <c:axId val="80451456"/>
        <c:axId val="80452992"/>
      </c:lineChart>
      <c:catAx>
        <c:axId val="80451456"/>
        <c:scaling>
          <c:orientation val="minMax"/>
        </c:scaling>
        <c:delete val="0"/>
        <c:axPos val="b"/>
        <c:numFmt formatCode="0" sourceLinked="1"/>
        <c:majorTickMark val="out"/>
        <c:minorTickMark val="none"/>
        <c:tickLblPos val="nextTo"/>
        <c:crossAx val="80452992"/>
        <c:crosses val="autoZero"/>
        <c:auto val="1"/>
        <c:lblAlgn val="ctr"/>
        <c:lblOffset val="100"/>
        <c:noMultiLvlLbl val="0"/>
      </c:catAx>
      <c:valAx>
        <c:axId val="80452992"/>
        <c:scaling>
          <c:orientation val="minMax"/>
          <c:max val="10"/>
        </c:scaling>
        <c:delete val="0"/>
        <c:axPos val="l"/>
        <c:numFmt formatCode="0.00" sourceLinked="1"/>
        <c:majorTickMark val="out"/>
        <c:minorTickMark val="none"/>
        <c:tickLblPos val="nextTo"/>
        <c:crossAx val="80451456"/>
        <c:crosses val="autoZero"/>
        <c:crossBetween val="between"/>
        <c:majorUnit val="0.5"/>
      </c:valAx>
    </c:plotArea>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tr-TR"/>
              <a:t>DİN</a:t>
            </a:r>
            <a:r>
              <a:rPr lang="tr-TR" baseline="0"/>
              <a:t> KÜLTÜRÜ NETLERİ</a:t>
            </a:r>
            <a:endParaRPr lang="tr-TR"/>
          </a:p>
        </c:rich>
      </c:tx>
      <c:overlay val="0"/>
    </c:title>
    <c:autoTitleDeleted val="0"/>
    <c:plotArea>
      <c:layout>
        <c:manualLayout>
          <c:layoutTarget val="inner"/>
          <c:xMode val="edge"/>
          <c:yMode val="edge"/>
          <c:x val="6.4189713619238614E-2"/>
          <c:y val="0.13461832895888015"/>
          <c:w val="0.917494566904688"/>
          <c:h val="0.71201771653543311"/>
        </c:manualLayout>
      </c:layout>
      <c:lineChart>
        <c:grouping val="stacked"/>
        <c:varyColors val="0"/>
        <c:ser>
          <c:idx val="0"/>
          <c:order val="0"/>
          <c:cat>
            <c:numRef>
              <c:f>'SINIF - VERİ GİRİŞ EKRANI'!$B$5:$B$42</c:f>
              <c:numCache>
                <c:formatCode>0</c:formatCode>
                <c:ptCount val="38"/>
                <c:pt idx="0">
                  <c:v>568</c:v>
                </c:pt>
                <c:pt idx="1">
                  <c:v>425</c:v>
                </c:pt>
                <c:pt idx="2">
                  <c:v>473</c:v>
                </c:pt>
                <c:pt idx="3">
                  <c:v>467</c:v>
                </c:pt>
                <c:pt idx="4">
                  <c:v>12</c:v>
                </c:pt>
                <c:pt idx="5">
                  <c:v>246</c:v>
                </c:pt>
                <c:pt idx="6">
                  <c:v>1</c:v>
                </c:pt>
                <c:pt idx="7">
                  <c:v>128</c:v>
                </c:pt>
                <c:pt idx="8">
                  <c:v>365</c:v>
                </c:pt>
                <c:pt idx="9">
                  <c:v>369</c:v>
                </c:pt>
                <c:pt idx="10">
                  <c:v>318</c:v>
                </c:pt>
                <c:pt idx="11">
                  <c:v>9</c:v>
                </c:pt>
                <c:pt idx="12">
                  <c:v>121</c:v>
                </c:pt>
                <c:pt idx="13">
                  <c:v>109</c:v>
                </c:pt>
                <c:pt idx="14">
                  <c:v>35</c:v>
                </c:pt>
                <c:pt idx="15">
                  <c:v>25</c:v>
                </c:pt>
                <c:pt idx="16">
                  <c:v>8546</c:v>
                </c:pt>
                <c:pt idx="17">
                  <c:v>374</c:v>
                </c:pt>
                <c:pt idx="18">
                  <c:v>152</c:v>
                </c:pt>
                <c:pt idx="19">
                  <c:v>30</c:v>
                </c:pt>
                <c:pt idx="20">
                  <c:v>78</c:v>
                </c:pt>
                <c:pt idx="21">
                  <c:v>423</c:v>
                </c:pt>
                <c:pt idx="22">
                  <c:v>71</c:v>
                </c:pt>
                <c:pt idx="23">
                  <c:v>292</c:v>
                </c:pt>
                <c:pt idx="24">
                  <c:v>81</c:v>
                </c:pt>
                <c:pt idx="25">
                  <c:v>120</c:v>
                </c:pt>
                <c:pt idx="26">
                  <c:v>234</c:v>
                </c:pt>
                <c:pt idx="27">
                  <c:v>117</c:v>
                </c:pt>
                <c:pt idx="28">
                  <c:v>372</c:v>
                </c:pt>
                <c:pt idx="29">
                  <c:v>803</c:v>
                </c:pt>
                <c:pt idx="30">
                  <c:v>38</c:v>
                </c:pt>
                <c:pt idx="31">
                  <c:v>212</c:v>
                </c:pt>
                <c:pt idx="32">
                  <c:v>203</c:v>
                </c:pt>
                <c:pt idx="33">
                  <c:v>233</c:v>
                </c:pt>
                <c:pt idx="34">
                  <c:v>79</c:v>
                </c:pt>
                <c:pt idx="35">
                  <c:v>370</c:v>
                </c:pt>
                <c:pt idx="36">
                  <c:v>122</c:v>
                </c:pt>
                <c:pt idx="37">
                  <c:v>188</c:v>
                </c:pt>
              </c:numCache>
            </c:numRef>
          </c:cat>
          <c:val>
            <c:numRef>
              <c:f>'SINIF - VERİ GİRİŞ EKRANI'!$N$5:$N$42</c:f>
              <c:numCache>
                <c:formatCode>0.00</c:formatCode>
                <c:ptCount val="38"/>
                <c:pt idx="0">
                  <c:v>10</c:v>
                </c:pt>
                <c:pt idx="1">
                  <c:v>10</c:v>
                </c:pt>
                <c:pt idx="2">
                  <c:v>8.6666666666666661</c:v>
                </c:pt>
                <c:pt idx="3">
                  <c:v>10</c:v>
                </c:pt>
                <c:pt idx="4">
                  <c:v>10</c:v>
                </c:pt>
                <c:pt idx="5">
                  <c:v>8.6666666666666661</c:v>
                </c:pt>
                <c:pt idx="6">
                  <c:v>8.6666666666666661</c:v>
                </c:pt>
                <c:pt idx="7">
                  <c:v>10</c:v>
                </c:pt>
                <c:pt idx="8">
                  <c:v>10</c:v>
                </c:pt>
                <c:pt idx="9">
                  <c:v>7.333333333333333</c:v>
                </c:pt>
                <c:pt idx="10">
                  <c:v>10</c:v>
                </c:pt>
                <c:pt idx="11">
                  <c:v>7.333333333333333</c:v>
                </c:pt>
                <c:pt idx="12">
                  <c:v>8.6666666666666661</c:v>
                </c:pt>
                <c:pt idx="13">
                  <c:v>3.333333333333333</c:v>
                </c:pt>
                <c:pt idx="14">
                  <c:v>7.333333333333333</c:v>
                </c:pt>
                <c:pt idx="15">
                  <c:v>8.6666666666666661</c:v>
                </c:pt>
                <c:pt idx="16">
                  <c:v>10</c:v>
                </c:pt>
                <c:pt idx="17">
                  <c:v>10</c:v>
                </c:pt>
                <c:pt idx="18">
                  <c:v>8.6666666666666661</c:v>
                </c:pt>
                <c:pt idx="19">
                  <c:v>8.6666666666666661</c:v>
                </c:pt>
                <c:pt idx="20">
                  <c:v>6.333333333333333</c:v>
                </c:pt>
                <c:pt idx="21">
                  <c:v>8.6666666666666661</c:v>
                </c:pt>
                <c:pt idx="22">
                  <c:v>6</c:v>
                </c:pt>
                <c:pt idx="23">
                  <c:v>4.666666666666667</c:v>
                </c:pt>
                <c:pt idx="24">
                  <c:v>6</c:v>
                </c:pt>
                <c:pt idx="25">
                  <c:v>8.6666666666666661</c:v>
                </c:pt>
                <c:pt idx="26">
                  <c:v>10</c:v>
                </c:pt>
                <c:pt idx="27">
                  <c:v>5</c:v>
                </c:pt>
                <c:pt idx="28">
                  <c:v>4.666666666666667</c:v>
                </c:pt>
                <c:pt idx="29">
                  <c:v>2.666666666666667</c:v>
                </c:pt>
                <c:pt idx="30">
                  <c:v>4.666666666666667</c:v>
                </c:pt>
                <c:pt idx="31">
                  <c:v>3</c:v>
                </c:pt>
                <c:pt idx="32">
                  <c:v>4.333333333333333</c:v>
                </c:pt>
                <c:pt idx="33">
                  <c:v>0.66666666666666652</c:v>
                </c:pt>
                <c:pt idx="34">
                  <c:v>1</c:v>
                </c:pt>
                <c:pt idx="35">
                  <c:v>0.66666666666666652</c:v>
                </c:pt>
                <c:pt idx="36">
                  <c:v>2</c:v>
                </c:pt>
                <c:pt idx="37">
                  <c:v>2.666666666666667</c:v>
                </c:pt>
              </c:numCache>
            </c:numRef>
          </c:val>
          <c:smooth val="0"/>
        </c:ser>
        <c:dLbls>
          <c:showLegendKey val="0"/>
          <c:showVal val="0"/>
          <c:showCatName val="0"/>
          <c:showSerName val="0"/>
          <c:showPercent val="0"/>
          <c:showBubbleSize val="0"/>
        </c:dLbls>
        <c:marker val="1"/>
        <c:smooth val="0"/>
        <c:axId val="80489472"/>
        <c:axId val="80503552"/>
      </c:lineChart>
      <c:catAx>
        <c:axId val="80489472"/>
        <c:scaling>
          <c:orientation val="minMax"/>
        </c:scaling>
        <c:delete val="0"/>
        <c:axPos val="b"/>
        <c:numFmt formatCode="0" sourceLinked="1"/>
        <c:majorTickMark val="out"/>
        <c:minorTickMark val="none"/>
        <c:tickLblPos val="nextTo"/>
        <c:crossAx val="80503552"/>
        <c:crosses val="autoZero"/>
        <c:auto val="1"/>
        <c:lblAlgn val="ctr"/>
        <c:lblOffset val="100"/>
        <c:noMultiLvlLbl val="0"/>
      </c:catAx>
      <c:valAx>
        <c:axId val="80503552"/>
        <c:scaling>
          <c:orientation val="minMax"/>
          <c:max val="10"/>
        </c:scaling>
        <c:delete val="0"/>
        <c:axPos val="l"/>
        <c:numFmt formatCode="0.00" sourceLinked="1"/>
        <c:majorTickMark val="out"/>
        <c:minorTickMark val="none"/>
        <c:tickLblPos val="nextTo"/>
        <c:crossAx val="80489472"/>
        <c:crosses val="autoZero"/>
        <c:crossBetween val="between"/>
        <c:majorUnit val="0.5"/>
      </c:valAx>
      <c:spPr>
        <a:noFill/>
        <a:ln w="25400">
          <a:noFill/>
        </a:ln>
      </c:spPr>
    </c:plotArea>
    <c:plotVisOnly val="1"/>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YABANCI DİL NETLERİ</a:t>
            </a:r>
          </a:p>
        </c:rich>
      </c:tx>
      <c:overlay val="0"/>
    </c:title>
    <c:autoTitleDeleted val="0"/>
    <c:plotArea>
      <c:layout>
        <c:manualLayout>
          <c:layoutTarget val="inner"/>
          <c:xMode val="edge"/>
          <c:yMode val="edge"/>
          <c:x val="4.2896059688065369E-2"/>
          <c:y val="4.6770924467774859E-2"/>
          <c:w val="0.92313581967335334"/>
          <c:h val="0.92497666958296876"/>
        </c:manualLayout>
      </c:layout>
      <c:lineChart>
        <c:grouping val="stacked"/>
        <c:varyColors val="0"/>
        <c:ser>
          <c:idx val="0"/>
          <c:order val="0"/>
          <c:cat>
            <c:numRef>
              <c:f>'SINIF - VERİ GİRİŞ EKRANI'!$B$5:$B$42</c:f>
              <c:numCache>
                <c:formatCode>0</c:formatCode>
                <c:ptCount val="38"/>
                <c:pt idx="0">
                  <c:v>568</c:v>
                </c:pt>
                <c:pt idx="1">
                  <c:v>425</c:v>
                </c:pt>
                <c:pt idx="2">
                  <c:v>473</c:v>
                </c:pt>
                <c:pt idx="3">
                  <c:v>467</c:v>
                </c:pt>
                <c:pt idx="4">
                  <c:v>12</c:v>
                </c:pt>
                <c:pt idx="5">
                  <c:v>246</c:v>
                </c:pt>
                <c:pt idx="6">
                  <c:v>1</c:v>
                </c:pt>
                <c:pt idx="7">
                  <c:v>128</c:v>
                </c:pt>
                <c:pt idx="8">
                  <c:v>365</c:v>
                </c:pt>
                <c:pt idx="9">
                  <c:v>369</c:v>
                </c:pt>
                <c:pt idx="10">
                  <c:v>318</c:v>
                </c:pt>
                <c:pt idx="11">
                  <c:v>9</c:v>
                </c:pt>
                <c:pt idx="12">
                  <c:v>121</c:v>
                </c:pt>
                <c:pt idx="13">
                  <c:v>109</c:v>
                </c:pt>
                <c:pt idx="14">
                  <c:v>35</c:v>
                </c:pt>
                <c:pt idx="15">
                  <c:v>25</c:v>
                </c:pt>
                <c:pt idx="16">
                  <c:v>8546</c:v>
                </c:pt>
                <c:pt idx="17">
                  <c:v>374</c:v>
                </c:pt>
                <c:pt idx="18">
                  <c:v>152</c:v>
                </c:pt>
                <c:pt idx="19">
                  <c:v>30</c:v>
                </c:pt>
                <c:pt idx="20">
                  <c:v>78</c:v>
                </c:pt>
                <c:pt idx="21">
                  <c:v>423</c:v>
                </c:pt>
                <c:pt idx="22">
                  <c:v>71</c:v>
                </c:pt>
                <c:pt idx="23">
                  <c:v>292</c:v>
                </c:pt>
                <c:pt idx="24">
                  <c:v>81</c:v>
                </c:pt>
                <c:pt idx="25">
                  <c:v>120</c:v>
                </c:pt>
                <c:pt idx="26">
                  <c:v>234</c:v>
                </c:pt>
                <c:pt idx="27">
                  <c:v>117</c:v>
                </c:pt>
                <c:pt idx="28">
                  <c:v>372</c:v>
                </c:pt>
                <c:pt idx="29">
                  <c:v>803</c:v>
                </c:pt>
                <c:pt idx="30">
                  <c:v>38</c:v>
                </c:pt>
                <c:pt idx="31">
                  <c:v>212</c:v>
                </c:pt>
                <c:pt idx="32">
                  <c:v>203</c:v>
                </c:pt>
                <c:pt idx="33">
                  <c:v>233</c:v>
                </c:pt>
                <c:pt idx="34">
                  <c:v>79</c:v>
                </c:pt>
                <c:pt idx="35">
                  <c:v>370</c:v>
                </c:pt>
                <c:pt idx="36">
                  <c:v>122</c:v>
                </c:pt>
                <c:pt idx="37">
                  <c:v>188</c:v>
                </c:pt>
              </c:numCache>
            </c:numRef>
          </c:cat>
          <c:val>
            <c:numRef>
              <c:f>'SINIF - VERİ GİRİŞ EKRANI'!$Q$5:$Q$42</c:f>
              <c:numCache>
                <c:formatCode>0.00</c:formatCode>
                <c:ptCount val="38"/>
                <c:pt idx="0">
                  <c:v>10</c:v>
                </c:pt>
                <c:pt idx="1">
                  <c:v>10</c:v>
                </c:pt>
                <c:pt idx="2">
                  <c:v>7.666666666666667</c:v>
                </c:pt>
                <c:pt idx="3">
                  <c:v>6</c:v>
                </c:pt>
                <c:pt idx="4">
                  <c:v>4.666666666666667</c:v>
                </c:pt>
                <c:pt idx="5">
                  <c:v>7.666666666666667</c:v>
                </c:pt>
                <c:pt idx="6">
                  <c:v>8.6666666666666661</c:v>
                </c:pt>
                <c:pt idx="7">
                  <c:v>9</c:v>
                </c:pt>
                <c:pt idx="8">
                  <c:v>1</c:v>
                </c:pt>
                <c:pt idx="9">
                  <c:v>6.333333333333333</c:v>
                </c:pt>
                <c:pt idx="10">
                  <c:v>7.666666666666667</c:v>
                </c:pt>
                <c:pt idx="11">
                  <c:v>5</c:v>
                </c:pt>
                <c:pt idx="12">
                  <c:v>7</c:v>
                </c:pt>
                <c:pt idx="13">
                  <c:v>7.333333333333333</c:v>
                </c:pt>
                <c:pt idx="14">
                  <c:v>0</c:v>
                </c:pt>
                <c:pt idx="15">
                  <c:v>0.66666666666666674</c:v>
                </c:pt>
                <c:pt idx="16">
                  <c:v>6</c:v>
                </c:pt>
                <c:pt idx="17">
                  <c:v>3.666666666666667</c:v>
                </c:pt>
                <c:pt idx="18">
                  <c:v>4.666666666666667</c:v>
                </c:pt>
                <c:pt idx="19">
                  <c:v>2.666666666666667</c:v>
                </c:pt>
                <c:pt idx="20">
                  <c:v>2</c:v>
                </c:pt>
                <c:pt idx="21">
                  <c:v>4</c:v>
                </c:pt>
                <c:pt idx="22">
                  <c:v>1.6666666666666667</c:v>
                </c:pt>
                <c:pt idx="23">
                  <c:v>2</c:v>
                </c:pt>
                <c:pt idx="24">
                  <c:v>0</c:v>
                </c:pt>
                <c:pt idx="25">
                  <c:v>-0.66666666666666652</c:v>
                </c:pt>
                <c:pt idx="26">
                  <c:v>0</c:v>
                </c:pt>
                <c:pt idx="27">
                  <c:v>0.66666666666666674</c:v>
                </c:pt>
                <c:pt idx="28">
                  <c:v>4.666666666666667</c:v>
                </c:pt>
                <c:pt idx="29">
                  <c:v>1.3333333333333333</c:v>
                </c:pt>
                <c:pt idx="30">
                  <c:v>0.66666666666666652</c:v>
                </c:pt>
                <c:pt idx="31">
                  <c:v>2</c:v>
                </c:pt>
                <c:pt idx="32">
                  <c:v>0</c:v>
                </c:pt>
                <c:pt idx="33">
                  <c:v>-0.66666666666666652</c:v>
                </c:pt>
                <c:pt idx="34">
                  <c:v>2</c:v>
                </c:pt>
                <c:pt idx="35">
                  <c:v>2</c:v>
                </c:pt>
                <c:pt idx="36">
                  <c:v>-2</c:v>
                </c:pt>
                <c:pt idx="37">
                  <c:v>-0.66666666666666663</c:v>
                </c:pt>
              </c:numCache>
            </c:numRef>
          </c:val>
          <c:smooth val="0"/>
        </c:ser>
        <c:dLbls>
          <c:showLegendKey val="0"/>
          <c:showVal val="0"/>
          <c:showCatName val="0"/>
          <c:showSerName val="0"/>
          <c:showPercent val="0"/>
          <c:showBubbleSize val="0"/>
        </c:dLbls>
        <c:marker val="1"/>
        <c:smooth val="0"/>
        <c:axId val="80527744"/>
        <c:axId val="80529280"/>
      </c:lineChart>
      <c:catAx>
        <c:axId val="80527744"/>
        <c:scaling>
          <c:orientation val="minMax"/>
        </c:scaling>
        <c:delete val="0"/>
        <c:axPos val="b"/>
        <c:numFmt formatCode="0" sourceLinked="1"/>
        <c:majorTickMark val="out"/>
        <c:minorTickMark val="none"/>
        <c:tickLblPos val="nextTo"/>
        <c:crossAx val="80529280"/>
        <c:crosses val="autoZero"/>
        <c:auto val="1"/>
        <c:lblAlgn val="ctr"/>
        <c:lblOffset val="100"/>
        <c:noMultiLvlLbl val="0"/>
      </c:catAx>
      <c:valAx>
        <c:axId val="80529280"/>
        <c:scaling>
          <c:orientation val="minMax"/>
          <c:max val="10"/>
        </c:scaling>
        <c:delete val="0"/>
        <c:axPos val="l"/>
        <c:numFmt formatCode="0.00" sourceLinked="1"/>
        <c:majorTickMark val="out"/>
        <c:minorTickMark val="none"/>
        <c:tickLblPos val="nextTo"/>
        <c:crossAx val="80527744"/>
        <c:crosses val="autoZero"/>
        <c:crossBetween val="between"/>
        <c:majorUnit val="0.5"/>
      </c:valAx>
    </c:plotArea>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MATEMATİK NETLERİ</a:t>
            </a:r>
          </a:p>
        </c:rich>
      </c:tx>
      <c:overlay val="0"/>
    </c:title>
    <c:autoTitleDeleted val="0"/>
    <c:plotArea>
      <c:layout>
        <c:manualLayout>
          <c:layoutTarget val="inner"/>
          <c:xMode val="edge"/>
          <c:yMode val="edge"/>
          <c:x val="6.5963961502384608E-2"/>
          <c:y val="6.0544254884806054E-2"/>
          <c:w val="0.91521405992368277"/>
          <c:h val="0.90194407990667835"/>
        </c:manualLayout>
      </c:layout>
      <c:lineChart>
        <c:grouping val="standard"/>
        <c:varyColors val="0"/>
        <c:ser>
          <c:idx val="0"/>
          <c:order val="0"/>
          <c:cat>
            <c:numRef>
              <c:f>'SINIF - VERİ GİRİŞ EKRANI'!$B$5:$B$42</c:f>
              <c:numCache>
                <c:formatCode>0</c:formatCode>
                <c:ptCount val="38"/>
                <c:pt idx="0">
                  <c:v>568</c:v>
                </c:pt>
                <c:pt idx="1">
                  <c:v>425</c:v>
                </c:pt>
                <c:pt idx="2">
                  <c:v>473</c:v>
                </c:pt>
                <c:pt idx="3">
                  <c:v>467</c:v>
                </c:pt>
                <c:pt idx="4">
                  <c:v>12</c:v>
                </c:pt>
                <c:pt idx="5">
                  <c:v>246</c:v>
                </c:pt>
                <c:pt idx="6">
                  <c:v>1</c:v>
                </c:pt>
                <c:pt idx="7">
                  <c:v>128</c:v>
                </c:pt>
                <c:pt idx="8">
                  <c:v>365</c:v>
                </c:pt>
                <c:pt idx="9">
                  <c:v>369</c:v>
                </c:pt>
                <c:pt idx="10">
                  <c:v>318</c:v>
                </c:pt>
                <c:pt idx="11">
                  <c:v>9</c:v>
                </c:pt>
                <c:pt idx="12">
                  <c:v>121</c:v>
                </c:pt>
                <c:pt idx="13">
                  <c:v>109</c:v>
                </c:pt>
                <c:pt idx="14">
                  <c:v>35</c:v>
                </c:pt>
                <c:pt idx="15">
                  <c:v>25</c:v>
                </c:pt>
                <c:pt idx="16">
                  <c:v>8546</c:v>
                </c:pt>
                <c:pt idx="17">
                  <c:v>374</c:v>
                </c:pt>
                <c:pt idx="18">
                  <c:v>152</c:v>
                </c:pt>
                <c:pt idx="19">
                  <c:v>30</c:v>
                </c:pt>
                <c:pt idx="20">
                  <c:v>78</c:v>
                </c:pt>
                <c:pt idx="21">
                  <c:v>423</c:v>
                </c:pt>
                <c:pt idx="22">
                  <c:v>71</c:v>
                </c:pt>
                <c:pt idx="23">
                  <c:v>292</c:v>
                </c:pt>
                <c:pt idx="24">
                  <c:v>81</c:v>
                </c:pt>
                <c:pt idx="25">
                  <c:v>120</c:v>
                </c:pt>
                <c:pt idx="26">
                  <c:v>234</c:v>
                </c:pt>
                <c:pt idx="27">
                  <c:v>117</c:v>
                </c:pt>
                <c:pt idx="28">
                  <c:v>372</c:v>
                </c:pt>
                <c:pt idx="29">
                  <c:v>803</c:v>
                </c:pt>
                <c:pt idx="30">
                  <c:v>38</c:v>
                </c:pt>
                <c:pt idx="31">
                  <c:v>212</c:v>
                </c:pt>
                <c:pt idx="32">
                  <c:v>203</c:v>
                </c:pt>
                <c:pt idx="33">
                  <c:v>233</c:v>
                </c:pt>
                <c:pt idx="34">
                  <c:v>79</c:v>
                </c:pt>
                <c:pt idx="35">
                  <c:v>370</c:v>
                </c:pt>
                <c:pt idx="36">
                  <c:v>122</c:v>
                </c:pt>
                <c:pt idx="37">
                  <c:v>188</c:v>
                </c:pt>
              </c:numCache>
            </c:numRef>
          </c:cat>
          <c:val>
            <c:numRef>
              <c:f>'SINIF - VERİ GİRİŞ EKRANI'!$T$5:$T$42</c:f>
              <c:numCache>
                <c:formatCode>0.00</c:formatCode>
                <c:ptCount val="38"/>
                <c:pt idx="0">
                  <c:v>14.666666666666666</c:v>
                </c:pt>
                <c:pt idx="1">
                  <c:v>13.333333333333334</c:v>
                </c:pt>
                <c:pt idx="2">
                  <c:v>8</c:v>
                </c:pt>
                <c:pt idx="3">
                  <c:v>10.666666666666666</c:v>
                </c:pt>
                <c:pt idx="4">
                  <c:v>6</c:v>
                </c:pt>
                <c:pt idx="5">
                  <c:v>7.6666666666666661</c:v>
                </c:pt>
                <c:pt idx="6">
                  <c:v>2.666666666666667</c:v>
                </c:pt>
                <c:pt idx="7">
                  <c:v>4</c:v>
                </c:pt>
                <c:pt idx="8">
                  <c:v>7.333333333333333</c:v>
                </c:pt>
                <c:pt idx="9">
                  <c:v>4.6666666666666661</c:v>
                </c:pt>
                <c:pt idx="10">
                  <c:v>5.3333333333333339</c:v>
                </c:pt>
                <c:pt idx="11">
                  <c:v>2.666666666666667</c:v>
                </c:pt>
                <c:pt idx="12">
                  <c:v>2.3333333333333335</c:v>
                </c:pt>
                <c:pt idx="13">
                  <c:v>3</c:v>
                </c:pt>
                <c:pt idx="14">
                  <c:v>8</c:v>
                </c:pt>
                <c:pt idx="15">
                  <c:v>0.33333333333333326</c:v>
                </c:pt>
                <c:pt idx="16">
                  <c:v>2.333333333333333</c:v>
                </c:pt>
                <c:pt idx="17">
                  <c:v>3.3333333333333335</c:v>
                </c:pt>
                <c:pt idx="18">
                  <c:v>1.6666666666666665</c:v>
                </c:pt>
                <c:pt idx="19">
                  <c:v>4</c:v>
                </c:pt>
                <c:pt idx="20">
                  <c:v>3.3333333333333335</c:v>
                </c:pt>
                <c:pt idx="21">
                  <c:v>1.6666666666666667</c:v>
                </c:pt>
                <c:pt idx="22">
                  <c:v>1.3333333333333333</c:v>
                </c:pt>
                <c:pt idx="23">
                  <c:v>1</c:v>
                </c:pt>
                <c:pt idx="24">
                  <c:v>0</c:v>
                </c:pt>
                <c:pt idx="25">
                  <c:v>0</c:v>
                </c:pt>
                <c:pt idx="26">
                  <c:v>-1.333333333333333</c:v>
                </c:pt>
                <c:pt idx="27">
                  <c:v>-0.66666666666666652</c:v>
                </c:pt>
                <c:pt idx="28">
                  <c:v>0.66666666666666674</c:v>
                </c:pt>
                <c:pt idx="29">
                  <c:v>0</c:v>
                </c:pt>
                <c:pt idx="30">
                  <c:v>-4</c:v>
                </c:pt>
                <c:pt idx="31">
                  <c:v>0.66666666666666674</c:v>
                </c:pt>
                <c:pt idx="32">
                  <c:v>-0.33333333333333331</c:v>
                </c:pt>
                <c:pt idx="33">
                  <c:v>-1.333333333333333</c:v>
                </c:pt>
                <c:pt idx="34">
                  <c:v>1.666666666666667</c:v>
                </c:pt>
                <c:pt idx="35">
                  <c:v>1.333333333333333</c:v>
                </c:pt>
                <c:pt idx="36">
                  <c:v>2.6666666666666665</c:v>
                </c:pt>
                <c:pt idx="37">
                  <c:v>-2</c:v>
                </c:pt>
              </c:numCache>
            </c:numRef>
          </c:val>
          <c:smooth val="0"/>
        </c:ser>
        <c:dLbls>
          <c:showLegendKey val="0"/>
          <c:showVal val="0"/>
          <c:showCatName val="0"/>
          <c:showSerName val="0"/>
          <c:showPercent val="0"/>
          <c:showBubbleSize val="0"/>
        </c:dLbls>
        <c:marker val="1"/>
        <c:smooth val="0"/>
        <c:axId val="80557568"/>
        <c:axId val="80559104"/>
      </c:lineChart>
      <c:catAx>
        <c:axId val="80557568"/>
        <c:scaling>
          <c:orientation val="minMax"/>
        </c:scaling>
        <c:delete val="0"/>
        <c:axPos val="b"/>
        <c:numFmt formatCode="0" sourceLinked="1"/>
        <c:majorTickMark val="out"/>
        <c:minorTickMark val="none"/>
        <c:tickLblPos val="nextTo"/>
        <c:crossAx val="80559104"/>
        <c:crosses val="autoZero"/>
        <c:auto val="1"/>
        <c:lblAlgn val="ctr"/>
        <c:lblOffset val="100"/>
        <c:noMultiLvlLbl val="0"/>
      </c:catAx>
      <c:valAx>
        <c:axId val="80559104"/>
        <c:scaling>
          <c:orientation val="minMax"/>
        </c:scaling>
        <c:delete val="0"/>
        <c:axPos val="l"/>
        <c:numFmt formatCode="0.00" sourceLinked="1"/>
        <c:majorTickMark val="out"/>
        <c:minorTickMark val="none"/>
        <c:tickLblPos val="nextTo"/>
        <c:crossAx val="80557568"/>
        <c:crosses val="autoZero"/>
        <c:crossBetween val="between"/>
        <c:majorUnit val="0.5"/>
      </c:valAx>
    </c:plotArea>
    <c:plotVisOnly val="1"/>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FEN BİLGİSİ NETLERİ</a:t>
            </a:r>
          </a:p>
        </c:rich>
      </c:tx>
      <c:overlay val="0"/>
    </c:title>
    <c:autoTitleDeleted val="0"/>
    <c:plotArea>
      <c:layout>
        <c:manualLayout>
          <c:layoutTarget val="inner"/>
          <c:xMode val="edge"/>
          <c:yMode val="edge"/>
          <c:x val="3.4524538196535177E-2"/>
          <c:y val="6.9171189987824289E-2"/>
          <c:w val="0.95027976009930526"/>
          <c:h val="0.90257640908583503"/>
        </c:manualLayout>
      </c:layout>
      <c:lineChart>
        <c:grouping val="standard"/>
        <c:varyColors val="0"/>
        <c:ser>
          <c:idx val="0"/>
          <c:order val="0"/>
          <c:cat>
            <c:numRef>
              <c:f>'SINIF - VERİ GİRİŞ EKRANI'!$B$5:$B$42</c:f>
              <c:numCache>
                <c:formatCode>0</c:formatCode>
                <c:ptCount val="38"/>
                <c:pt idx="0">
                  <c:v>568</c:v>
                </c:pt>
                <c:pt idx="1">
                  <c:v>425</c:v>
                </c:pt>
                <c:pt idx="2">
                  <c:v>473</c:v>
                </c:pt>
                <c:pt idx="3">
                  <c:v>467</c:v>
                </c:pt>
                <c:pt idx="4">
                  <c:v>12</c:v>
                </c:pt>
                <c:pt idx="5">
                  <c:v>246</c:v>
                </c:pt>
                <c:pt idx="6">
                  <c:v>1</c:v>
                </c:pt>
                <c:pt idx="7">
                  <c:v>128</c:v>
                </c:pt>
                <c:pt idx="8">
                  <c:v>365</c:v>
                </c:pt>
                <c:pt idx="9">
                  <c:v>369</c:v>
                </c:pt>
                <c:pt idx="10">
                  <c:v>318</c:v>
                </c:pt>
                <c:pt idx="11">
                  <c:v>9</c:v>
                </c:pt>
                <c:pt idx="12">
                  <c:v>121</c:v>
                </c:pt>
                <c:pt idx="13">
                  <c:v>109</c:v>
                </c:pt>
                <c:pt idx="14">
                  <c:v>35</c:v>
                </c:pt>
                <c:pt idx="15">
                  <c:v>25</c:v>
                </c:pt>
                <c:pt idx="16">
                  <c:v>8546</c:v>
                </c:pt>
                <c:pt idx="17">
                  <c:v>374</c:v>
                </c:pt>
                <c:pt idx="18">
                  <c:v>152</c:v>
                </c:pt>
                <c:pt idx="19">
                  <c:v>30</c:v>
                </c:pt>
                <c:pt idx="20">
                  <c:v>78</c:v>
                </c:pt>
                <c:pt idx="21">
                  <c:v>423</c:v>
                </c:pt>
                <c:pt idx="22">
                  <c:v>71</c:v>
                </c:pt>
                <c:pt idx="23">
                  <c:v>292</c:v>
                </c:pt>
                <c:pt idx="24">
                  <c:v>81</c:v>
                </c:pt>
                <c:pt idx="25">
                  <c:v>120</c:v>
                </c:pt>
                <c:pt idx="26">
                  <c:v>234</c:v>
                </c:pt>
                <c:pt idx="27">
                  <c:v>117</c:v>
                </c:pt>
                <c:pt idx="28">
                  <c:v>372</c:v>
                </c:pt>
                <c:pt idx="29">
                  <c:v>803</c:v>
                </c:pt>
                <c:pt idx="30">
                  <c:v>38</c:v>
                </c:pt>
                <c:pt idx="31">
                  <c:v>212</c:v>
                </c:pt>
                <c:pt idx="32">
                  <c:v>203</c:v>
                </c:pt>
                <c:pt idx="33">
                  <c:v>233</c:v>
                </c:pt>
                <c:pt idx="34">
                  <c:v>79</c:v>
                </c:pt>
                <c:pt idx="35">
                  <c:v>370</c:v>
                </c:pt>
                <c:pt idx="36">
                  <c:v>122</c:v>
                </c:pt>
                <c:pt idx="37">
                  <c:v>188</c:v>
                </c:pt>
              </c:numCache>
            </c:numRef>
          </c:cat>
          <c:val>
            <c:numRef>
              <c:f>'SINIF - VERİ GİRİŞ EKRANI'!$W$5:$W$42</c:f>
              <c:numCache>
                <c:formatCode>0.00</c:formatCode>
                <c:ptCount val="38"/>
                <c:pt idx="0">
                  <c:v>15.333333333333334</c:v>
                </c:pt>
                <c:pt idx="1">
                  <c:v>14.666666666666666</c:v>
                </c:pt>
                <c:pt idx="2">
                  <c:v>11.666666666666666</c:v>
                </c:pt>
                <c:pt idx="3">
                  <c:v>8.6666666666666661</c:v>
                </c:pt>
                <c:pt idx="4">
                  <c:v>16.666666666666668</c:v>
                </c:pt>
                <c:pt idx="5">
                  <c:v>13.666666666666666</c:v>
                </c:pt>
                <c:pt idx="6">
                  <c:v>10</c:v>
                </c:pt>
                <c:pt idx="7">
                  <c:v>10.666666666666666</c:v>
                </c:pt>
                <c:pt idx="8">
                  <c:v>12.333333333333334</c:v>
                </c:pt>
                <c:pt idx="9">
                  <c:v>10.333333333333334</c:v>
                </c:pt>
                <c:pt idx="10">
                  <c:v>8</c:v>
                </c:pt>
                <c:pt idx="11">
                  <c:v>12.333333333333334</c:v>
                </c:pt>
                <c:pt idx="12">
                  <c:v>6</c:v>
                </c:pt>
                <c:pt idx="13">
                  <c:v>7.3333333333333339</c:v>
                </c:pt>
                <c:pt idx="14">
                  <c:v>1.6666666666666665</c:v>
                </c:pt>
                <c:pt idx="15">
                  <c:v>11</c:v>
                </c:pt>
                <c:pt idx="16">
                  <c:v>6</c:v>
                </c:pt>
                <c:pt idx="17">
                  <c:v>5</c:v>
                </c:pt>
                <c:pt idx="18">
                  <c:v>6.6666666666666661</c:v>
                </c:pt>
                <c:pt idx="19">
                  <c:v>2.666666666666667</c:v>
                </c:pt>
                <c:pt idx="20">
                  <c:v>1.3333333333333335</c:v>
                </c:pt>
                <c:pt idx="21">
                  <c:v>0</c:v>
                </c:pt>
                <c:pt idx="22">
                  <c:v>3.6666666666666665</c:v>
                </c:pt>
                <c:pt idx="23">
                  <c:v>2.6666666666666665</c:v>
                </c:pt>
                <c:pt idx="24">
                  <c:v>6.333333333333333</c:v>
                </c:pt>
                <c:pt idx="25">
                  <c:v>6.6666666666666661</c:v>
                </c:pt>
                <c:pt idx="26">
                  <c:v>4</c:v>
                </c:pt>
                <c:pt idx="27">
                  <c:v>1.3333333333333335</c:v>
                </c:pt>
                <c:pt idx="28">
                  <c:v>2.333333333333333</c:v>
                </c:pt>
                <c:pt idx="29">
                  <c:v>0.66666666666666652</c:v>
                </c:pt>
                <c:pt idx="30">
                  <c:v>2</c:v>
                </c:pt>
                <c:pt idx="31">
                  <c:v>2.666666666666667</c:v>
                </c:pt>
                <c:pt idx="32">
                  <c:v>1.3333333333333333</c:v>
                </c:pt>
                <c:pt idx="33">
                  <c:v>2.3333333333333335</c:v>
                </c:pt>
                <c:pt idx="34">
                  <c:v>-0.66666666666666696</c:v>
                </c:pt>
                <c:pt idx="35">
                  <c:v>0</c:v>
                </c:pt>
                <c:pt idx="36">
                  <c:v>-4.666666666666667</c:v>
                </c:pt>
                <c:pt idx="37">
                  <c:v>-0.33333333333333348</c:v>
                </c:pt>
              </c:numCache>
            </c:numRef>
          </c:val>
          <c:smooth val="0"/>
        </c:ser>
        <c:dLbls>
          <c:showLegendKey val="0"/>
          <c:showVal val="0"/>
          <c:showCatName val="0"/>
          <c:showSerName val="0"/>
          <c:showPercent val="0"/>
          <c:showBubbleSize val="0"/>
        </c:dLbls>
        <c:marker val="1"/>
        <c:smooth val="0"/>
        <c:axId val="80571008"/>
        <c:axId val="80593280"/>
      </c:lineChart>
      <c:catAx>
        <c:axId val="80571008"/>
        <c:scaling>
          <c:orientation val="minMax"/>
        </c:scaling>
        <c:delete val="0"/>
        <c:axPos val="b"/>
        <c:numFmt formatCode="0" sourceLinked="1"/>
        <c:majorTickMark val="out"/>
        <c:minorTickMark val="none"/>
        <c:tickLblPos val="nextTo"/>
        <c:crossAx val="80593280"/>
        <c:crosses val="autoZero"/>
        <c:auto val="1"/>
        <c:lblAlgn val="ctr"/>
        <c:lblOffset val="100"/>
        <c:noMultiLvlLbl val="0"/>
      </c:catAx>
      <c:valAx>
        <c:axId val="80593280"/>
        <c:scaling>
          <c:orientation val="minMax"/>
        </c:scaling>
        <c:delete val="0"/>
        <c:axPos val="l"/>
        <c:numFmt formatCode="0.00" sourceLinked="1"/>
        <c:majorTickMark val="out"/>
        <c:minorTickMark val="none"/>
        <c:tickLblPos val="nextTo"/>
        <c:crossAx val="80571008"/>
        <c:crosses val="autoZero"/>
        <c:crossBetween val="between"/>
        <c:majorUnit val="0.5"/>
      </c:valAx>
      <c:spPr>
        <a:noFill/>
        <a:ln w="25400">
          <a:noFill/>
        </a:ln>
      </c:spPr>
    </c:plotArea>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a:pPr>
            <a:r>
              <a:rPr lang="en-US"/>
              <a:t>Türkçe Net Sayıları</a:t>
            </a:r>
          </a:p>
        </c:rich>
      </c:tx>
      <c:overlay val="0"/>
    </c:title>
    <c:autoTitleDeleted val="0"/>
    <c:plotArea>
      <c:layout>
        <c:manualLayout>
          <c:layoutTarget val="inner"/>
          <c:xMode val="edge"/>
          <c:yMode val="edge"/>
          <c:x val="0.10986351706036745"/>
          <c:y val="0.18554425488480605"/>
          <c:w val="0.86235870516185475"/>
          <c:h val="0.68921660834062404"/>
        </c:manualLayout>
      </c:layout>
      <c:barChart>
        <c:barDir val="col"/>
        <c:grouping val="stacked"/>
        <c:varyColors val="0"/>
        <c:ser>
          <c:idx val="0"/>
          <c:order val="0"/>
          <c:invertIfNegative val="0"/>
          <c:val>
            <c:numRef>
              <c:f>'Kişi - VERİ GİRİŞ EKRANI'!$D$12:$D$26</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dLbls>
          <c:showLegendKey val="0"/>
          <c:showVal val="0"/>
          <c:showCatName val="0"/>
          <c:showSerName val="0"/>
          <c:showPercent val="0"/>
          <c:showBubbleSize val="0"/>
        </c:dLbls>
        <c:gapWidth val="55"/>
        <c:overlap val="100"/>
        <c:axId val="82447360"/>
        <c:axId val="82457344"/>
      </c:barChart>
      <c:catAx>
        <c:axId val="82447360"/>
        <c:scaling>
          <c:orientation val="minMax"/>
        </c:scaling>
        <c:delete val="0"/>
        <c:axPos val="b"/>
        <c:majorTickMark val="none"/>
        <c:minorTickMark val="none"/>
        <c:tickLblPos val="nextTo"/>
        <c:crossAx val="82457344"/>
        <c:crosses val="autoZero"/>
        <c:auto val="1"/>
        <c:lblAlgn val="ctr"/>
        <c:lblOffset val="100"/>
        <c:noMultiLvlLbl val="0"/>
      </c:catAx>
      <c:valAx>
        <c:axId val="82457344"/>
        <c:scaling>
          <c:orientation val="minMax"/>
          <c:max val="20"/>
        </c:scaling>
        <c:delete val="0"/>
        <c:axPos val="l"/>
        <c:majorGridlines/>
        <c:numFmt formatCode="General" sourceLinked="0"/>
        <c:majorTickMark val="none"/>
        <c:minorTickMark val="none"/>
        <c:tickLblPos val="nextTo"/>
        <c:spPr>
          <a:solidFill>
            <a:schemeClr val="lt1"/>
          </a:solidFill>
          <a:ln>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a:effectLst>
            <a:outerShdw dist="50800" sx="1000" sy="1000" algn="ctr" rotWithShape="0">
              <a:srgbClr val="000000"/>
            </a:outerShdw>
          </a:effectLst>
        </c:spPr>
        <c:crossAx val="82447360"/>
        <c:crosses val="autoZero"/>
        <c:crossBetween val="between"/>
      </c:valAx>
    </c:plotArea>
    <c:plotVisOnly val="1"/>
    <c:dispBlanksAs val="gap"/>
    <c:showDLblsOverMax val="0"/>
  </c:chart>
  <c:spPr>
    <a:noFill/>
    <a:ln>
      <a:solidFill>
        <a:schemeClr val="accent5"/>
      </a:solidFill>
    </a:ln>
  </c:spPr>
  <c:txPr>
    <a:bodyPr/>
    <a:lstStyle/>
    <a:p>
      <a:pPr>
        <a:defRPr i="1"/>
      </a:pPr>
      <a:endParaRPr lang="tr-T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a:pPr>
            <a:r>
              <a:rPr lang="en-US"/>
              <a:t>İnkilap Net Sayıları</a:t>
            </a:r>
          </a:p>
        </c:rich>
      </c:tx>
      <c:overlay val="0"/>
    </c:title>
    <c:autoTitleDeleted val="0"/>
    <c:plotArea>
      <c:layout/>
      <c:barChart>
        <c:barDir val="col"/>
        <c:grouping val="clustered"/>
        <c:varyColors val="0"/>
        <c:ser>
          <c:idx val="0"/>
          <c:order val="0"/>
          <c:invertIfNegative val="0"/>
          <c:val>
            <c:numRef>
              <c:f>'Kişi - VERİ GİRİŞ EKRANI'!$G$12:$G$26</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dLbls>
          <c:showLegendKey val="0"/>
          <c:showVal val="0"/>
          <c:showCatName val="0"/>
          <c:showSerName val="0"/>
          <c:showPercent val="0"/>
          <c:showBubbleSize val="0"/>
        </c:dLbls>
        <c:gapWidth val="150"/>
        <c:axId val="82772736"/>
        <c:axId val="82774272"/>
      </c:barChart>
      <c:catAx>
        <c:axId val="82772736"/>
        <c:scaling>
          <c:orientation val="minMax"/>
        </c:scaling>
        <c:delete val="0"/>
        <c:axPos val="b"/>
        <c:majorTickMark val="out"/>
        <c:minorTickMark val="none"/>
        <c:tickLblPos val="nextTo"/>
        <c:crossAx val="82774272"/>
        <c:crosses val="autoZero"/>
        <c:auto val="1"/>
        <c:lblAlgn val="ctr"/>
        <c:lblOffset val="100"/>
        <c:noMultiLvlLbl val="0"/>
      </c:catAx>
      <c:valAx>
        <c:axId val="82774272"/>
        <c:scaling>
          <c:orientation val="minMax"/>
          <c:max val="10"/>
        </c:scaling>
        <c:delete val="0"/>
        <c:axPos val="l"/>
        <c:majorGridlines/>
        <c:numFmt formatCode="General" sourceLinked="0"/>
        <c:majorTickMark val="out"/>
        <c:minorTickMark val="none"/>
        <c:tickLblPos val="nextTo"/>
        <c:crossAx val="82772736"/>
        <c:crosses val="autoZero"/>
        <c:crossBetween val="between"/>
      </c:valAx>
    </c:plotArea>
    <c:plotVisOnly val="1"/>
    <c:dispBlanksAs val="gap"/>
    <c:showDLblsOverMax val="0"/>
  </c:chart>
  <c:spPr>
    <a:noFill/>
    <a:ln>
      <a:solidFill>
        <a:schemeClr val="accent5"/>
      </a:solidFill>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a:pPr>
            <a:r>
              <a:rPr lang="en-US"/>
              <a:t>Din Kültürü Net Sayıları</a:t>
            </a:r>
          </a:p>
        </c:rich>
      </c:tx>
      <c:overlay val="0"/>
    </c:title>
    <c:autoTitleDeleted val="0"/>
    <c:plotArea>
      <c:layout/>
      <c:barChart>
        <c:barDir val="col"/>
        <c:grouping val="clustered"/>
        <c:varyColors val="0"/>
        <c:ser>
          <c:idx val="0"/>
          <c:order val="0"/>
          <c:invertIfNegative val="0"/>
          <c:val>
            <c:numRef>
              <c:f>'Kişi - VERİ GİRİŞ EKRANI'!$J$12:$J$26</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dLbls>
          <c:showLegendKey val="0"/>
          <c:showVal val="0"/>
          <c:showCatName val="0"/>
          <c:showSerName val="0"/>
          <c:showPercent val="0"/>
          <c:showBubbleSize val="0"/>
        </c:dLbls>
        <c:gapWidth val="150"/>
        <c:axId val="82782080"/>
        <c:axId val="82783616"/>
      </c:barChart>
      <c:catAx>
        <c:axId val="82782080"/>
        <c:scaling>
          <c:orientation val="minMax"/>
        </c:scaling>
        <c:delete val="0"/>
        <c:axPos val="b"/>
        <c:majorTickMark val="out"/>
        <c:minorTickMark val="none"/>
        <c:tickLblPos val="nextTo"/>
        <c:crossAx val="82783616"/>
        <c:crosses val="autoZero"/>
        <c:auto val="1"/>
        <c:lblAlgn val="ctr"/>
        <c:lblOffset val="100"/>
        <c:noMultiLvlLbl val="0"/>
      </c:catAx>
      <c:valAx>
        <c:axId val="82783616"/>
        <c:scaling>
          <c:orientation val="minMax"/>
          <c:max val="10"/>
        </c:scaling>
        <c:delete val="0"/>
        <c:axPos val="l"/>
        <c:majorGridlines/>
        <c:numFmt formatCode="General" sourceLinked="0"/>
        <c:majorTickMark val="out"/>
        <c:minorTickMark val="none"/>
        <c:tickLblPos val="nextTo"/>
        <c:crossAx val="82782080"/>
        <c:crosses val="autoZero"/>
        <c:crossBetween val="between"/>
      </c:valAx>
    </c:plotArea>
    <c:plotVisOnly val="1"/>
    <c:dispBlanksAs val="gap"/>
    <c:showDLblsOverMax val="0"/>
  </c:chart>
  <c:spPr>
    <a:noFill/>
    <a:ln>
      <a:solidFill>
        <a:schemeClr val="accent5"/>
      </a:solidFill>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a:pPr>
            <a:r>
              <a:rPr lang="en-US"/>
              <a:t>İngilizce Net Sayıları</a:t>
            </a:r>
          </a:p>
        </c:rich>
      </c:tx>
      <c:overlay val="0"/>
    </c:title>
    <c:autoTitleDeleted val="0"/>
    <c:plotArea>
      <c:layout/>
      <c:barChart>
        <c:barDir val="col"/>
        <c:grouping val="clustered"/>
        <c:varyColors val="0"/>
        <c:ser>
          <c:idx val="0"/>
          <c:order val="0"/>
          <c:invertIfNegative val="0"/>
          <c:val>
            <c:numRef>
              <c:f>'Kişi - VERİ GİRİŞ EKRANI'!$M$12:$M$26</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dLbls>
          <c:showLegendKey val="0"/>
          <c:showVal val="0"/>
          <c:showCatName val="0"/>
          <c:showSerName val="0"/>
          <c:showPercent val="0"/>
          <c:showBubbleSize val="0"/>
        </c:dLbls>
        <c:gapWidth val="150"/>
        <c:axId val="82816000"/>
        <c:axId val="82817792"/>
      </c:barChart>
      <c:catAx>
        <c:axId val="82816000"/>
        <c:scaling>
          <c:orientation val="minMax"/>
        </c:scaling>
        <c:delete val="0"/>
        <c:axPos val="b"/>
        <c:majorTickMark val="out"/>
        <c:minorTickMark val="none"/>
        <c:tickLblPos val="nextTo"/>
        <c:crossAx val="82817792"/>
        <c:crosses val="autoZero"/>
        <c:auto val="1"/>
        <c:lblAlgn val="ctr"/>
        <c:lblOffset val="100"/>
        <c:noMultiLvlLbl val="0"/>
      </c:catAx>
      <c:valAx>
        <c:axId val="82817792"/>
        <c:scaling>
          <c:orientation val="minMax"/>
          <c:max val="10"/>
        </c:scaling>
        <c:delete val="0"/>
        <c:axPos val="l"/>
        <c:majorGridlines/>
        <c:numFmt formatCode="General" sourceLinked="0"/>
        <c:majorTickMark val="out"/>
        <c:minorTickMark val="none"/>
        <c:tickLblPos val="nextTo"/>
        <c:crossAx val="82816000"/>
        <c:crosses val="autoZero"/>
        <c:crossBetween val="between"/>
      </c:valAx>
    </c:plotArea>
    <c:plotVisOnly val="1"/>
    <c:dispBlanksAs val="gap"/>
    <c:showDLblsOverMax val="0"/>
  </c:chart>
  <c:spPr>
    <a:noFill/>
    <a:ln>
      <a:solidFill>
        <a:schemeClr val="accent5"/>
      </a:solid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a:pPr>
            <a:r>
              <a:rPr lang="en-US"/>
              <a:t>Matematik Net Sayıları</a:t>
            </a:r>
          </a:p>
        </c:rich>
      </c:tx>
      <c:overlay val="0"/>
    </c:title>
    <c:autoTitleDeleted val="0"/>
    <c:plotArea>
      <c:layout/>
      <c:barChart>
        <c:barDir val="col"/>
        <c:grouping val="clustered"/>
        <c:varyColors val="0"/>
        <c:ser>
          <c:idx val="0"/>
          <c:order val="0"/>
          <c:invertIfNegative val="0"/>
          <c:val>
            <c:numRef>
              <c:f>'Kişi - VERİ GİRİŞ EKRANI'!$P$12:$P$26</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dLbls>
          <c:showLegendKey val="0"/>
          <c:showVal val="0"/>
          <c:showCatName val="0"/>
          <c:showSerName val="0"/>
          <c:showPercent val="0"/>
          <c:showBubbleSize val="0"/>
        </c:dLbls>
        <c:gapWidth val="150"/>
        <c:axId val="87433600"/>
        <c:axId val="87435136"/>
      </c:barChart>
      <c:catAx>
        <c:axId val="87433600"/>
        <c:scaling>
          <c:orientation val="minMax"/>
        </c:scaling>
        <c:delete val="0"/>
        <c:axPos val="b"/>
        <c:majorTickMark val="out"/>
        <c:minorTickMark val="none"/>
        <c:tickLblPos val="nextTo"/>
        <c:crossAx val="87435136"/>
        <c:crosses val="autoZero"/>
        <c:auto val="1"/>
        <c:lblAlgn val="ctr"/>
        <c:lblOffset val="100"/>
        <c:noMultiLvlLbl val="0"/>
      </c:catAx>
      <c:valAx>
        <c:axId val="87435136"/>
        <c:scaling>
          <c:orientation val="minMax"/>
          <c:max val="20"/>
        </c:scaling>
        <c:delete val="0"/>
        <c:axPos val="l"/>
        <c:majorGridlines/>
        <c:numFmt formatCode="General" sourceLinked="0"/>
        <c:majorTickMark val="out"/>
        <c:minorTickMark val="none"/>
        <c:tickLblPos val="nextTo"/>
        <c:crossAx val="87433600"/>
        <c:crosses val="autoZero"/>
        <c:crossBetween val="between"/>
      </c:valAx>
    </c:plotArea>
    <c:plotVisOnly val="1"/>
    <c:dispBlanksAs val="gap"/>
    <c:showDLblsOverMax val="0"/>
  </c:chart>
  <c:spPr>
    <a:noFill/>
    <a:ln>
      <a:solidFill>
        <a:schemeClr val="accent5"/>
      </a:solidFill>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a:pPr>
            <a:r>
              <a:rPr lang="en-US"/>
              <a:t>Fen Bilgisi Net Sayıları</a:t>
            </a:r>
          </a:p>
        </c:rich>
      </c:tx>
      <c:overlay val="0"/>
    </c:title>
    <c:autoTitleDeleted val="0"/>
    <c:plotArea>
      <c:layout/>
      <c:barChart>
        <c:barDir val="col"/>
        <c:grouping val="clustered"/>
        <c:varyColors val="0"/>
        <c:ser>
          <c:idx val="0"/>
          <c:order val="0"/>
          <c:invertIfNegative val="0"/>
          <c:val>
            <c:numRef>
              <c:f>'Kişi - VERİ GİRİŞ EKRANI'!$S$12:$S$26</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dLbls>
          <c:showLegendKey val="0"/>
          <c:showVal val="0"/>
          <c:showCatName val="0"/>
          <c:showSerName val="0"/>
          <c:showPercent val="0"/>
          <c:showBubbleSize val="0"/>
        </c:dLbls>
        <c:gapWidth val="150"/>
        <c:axId val="87451136"/>
        <c:axId val="87452672"/>
      </c:barChart>
      <c:catAx>
        <c:axId val="87451136"/>
        <c:scaling>
          <c:orientation val="minMax"/>
        </c:scaling>
        <c:delete val="0"/>
        <c:axPos val="b"/>
        <c:majorTickMark val="out"/>
        <c:minorTickMark val="none"/>
        <c:tickLblPos val="nextTo"/>
        <c:crossAx val="87452672"/>
        <c:crosses val="autoZero"/>
        <c:auto val="1"/>
        <c:lblAlgn val="ctr"/>
        <c:lblOffset val="100"/>
        <c:noMultiLvlLbl val="0"/>
      </c:catAx>
      <c:valAx>
        <c:axId val="87452672"/>
        <c:scaling>
          <c:orientation val="minMax"/>
          <c:max val="20"/>
        </c:scaling>
        <c:delete val="0"/>
        <c:axPos val="l"/>
        <c:majorGridlines/>
        <c:numFmt formatCode="General" sourceLinked="0"/>
        <c:majorTickMark val="out"/>
        <c:minorTickMark val="none"/>
        <c:tickLblPos val="nextTo"/>
        <c:crossAx val="87451136"/>
        <c:crosses val="autoZero"/>
        <c:crossBetween val="between"/>
      </c:valAx>
    </c:plotArea>
    <c:plotVisOnly val="1"/>
    <c:dispBlanksAs val="gap"/>
    <c:showDLblsOverMax val="0"/>
  </c:chart>
  <c:spPr>
    <a:noFill/>
    <a:ln>
      <a:solidFill>
        <a:schemeClr val="accent5"/>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chart" Target="../charts/chart9.xml"/><Relationship Id="rId7" Type="http://schemas.openxmlformats.org/officeDocument/2006/relationships/image" Target="../media/image3.png"/><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11" Type="http://schemas.openxmlformats.org/officeDocument/2006/relationships/image" Target="../media/image6.png"/><Relationship Id="rId5" Type="http://schemas.openxmlformats.org/officeDocument/2006/relationships/chart" Target="../charts/chart11.xml"/><Relationship Id="rId10" Type="http://schemas.openxmlformats.org/officeDocument/2006/relationships/image" Target="../media/image1.png"/><Relationship Id="rId4" Type="http://schemas.openxmlformats.org/officeDocument/2006/relationships/chart" Target="../charts/chart10.xml"/><Relationship Id="rId9"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chart" Target="../charts/chart15.xml"/><Relationship Id="rId7" Type="http://schemas.openxmlformats.org/officeDocument/2006/relationships/image" Target="../media/image1.png"/><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476882</xdr:colOff>
      <xdr:row>39</xdr:row>
      <xdr:rowOff>107674</xdr:rowOff>
    </xdr:from>
    <xdr:to>
      <xdr:col>8</xdr:col>
      <xdr:colOff>527082</xdr:colOff>
      <xdr:row>44</xdr:row>
      <xdr:rowOff>164125</xdr:rowOff>
    </xdr:to>
    <xdr:pic>
      <xdr:nvPicPr>
        <xdr:cNvPr id="2" name="Resi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6078" y="9475304"/>
          <a:ext cx="1888939" cy="1008951"/>
        </a:xfrm>
        <a:prstGeom prst="rect">
          <a:avLst/>
        </a:prstGeom>
      </xdr:spPr>
    </xdr:pic>
    <xdr:clientData/>
  </xdr:twoCellAnchor>
  <xdr:twoCellAnchor editAs="oneCell">
    <xdr:from>
      <xdr:col>2</xdr:col>
      <xdr:colOff>182216</xdr:colOff>
      <xdr:row>43</xdr:row>
      <xdr:rowOff>119766</xdr:rowOff>
    </xdr:from>
    <xdr:to>
      <xdr:col>5</xdr:col>
      <xdr:colOff>468462</xdr:colOff>
      <xdr:row>53</xdr:row>
      <xdr:rowOff>57512</xdr:rowOff>
    </xdr:to>
    <xdr:pic>
      <xdr:nvPicPr>
        <xdr:cNvPr id="3" name="Resim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12673" y="10249396"/>
          <a:ext cx="2124985" cy="18427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131</xdr:row>
      <xdr:rowOff>57150</xdr:rowOff>
    </xdr:from>
    <xdr:to>
      <xdr:col>13</xdr:col>
      <xdr:colOff>438149</xdr:colOff>
      <xdr:row>163</xdr:row>
      <xdr:rowOff>47171</xdr:rowOff>
    </xdr:to>
    <xdr:graphicFrame macro="">
      <xdr:nvGraphicFramePr>
        <xdr:cNvPr id="5" name="Grafik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79304</xdr:colOff>
      <xdr:row>164</xdr:row>
      <xdr:rowOff>152400</xdr:rowOff>
    </xdr:from>
    <xdr:to>
      <xdr:col>13</xdr:col>
      <xdr:colOff>495300</xdr:colOff>
      <xdr:row>196</xdr:row>
      <xdr:rowOff>83046</xdr:rowOff>
    </xdr:to>
    <xdr:graphicFrame macro="">
      <xdr:nvGraphicFramePr>
        <xdr:cNvPr id="6" name="Grafik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211324</xdr:colOff>
      <xdr:row>99</xdr:row>
      <xdr:rowOff>19050</xdr:rowOff>
    </xdr:from>
    <xdr:to>
      <xdr:col>13</xdr:col>
      <xdr:colOff>361950</xdr:colOff>
      <xdr:row>130</xdr:row>
      <xdr:rowOff>57150</xdr:rowOff>
    </xdr:to>
    <xdr:graphicFrame macro="">
      <xdr:nvGraphicFramePr>
        <xdr:cNvPr id="7" name="Grafik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190500</xdr:colOff>
      <xdr:row>12</xdr:row>
      <xdr:rowOff>114300</xdr:rowOff>
    </xdr:from>
    <xdr:to>
      <xdr:col>13</xdr:col>
      <xdr:colOff>171450</xdr:colOff>
      <xdr:row>32</xdr:row>
      <xdr:rowOff>38100</xdr:rowOff>
    </xdr:to>
    <xdr:graphicFrame macro="">
      <xdr:nvGraphicFramePr>
        <xdr:cNvPr id="8" name="Grafik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127553</xdr:colOff>
      <xdr:row>33</xdr:row>
      <xdr:rowOff>1</xdr:rowOff>
    </xdr:from>
    <xdr:to>
      <xdr:col>13</xdr:col>
      <xdr:colOff>342900</xdr:colOff>
      <xdr:row>64</xdr:row>
      <xdr:rowOff>83153</xdr:rowOff>
    </xdr:to>
    <xdr:graphicFrame macro="">
      <xdr:nvGraphicFramePr>
        <xdr:cNvPr id="9" name="Grafik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91937</xdr:colOff>
      <xdr:row>65</xdr:row>
      <xdr:rowOff>38101</xdr:rowOff>
    </xdr:from>
    <xdr:to>
      <xdr:col>13</xdr:col>
      <xdr:colOff>400050</xdr:colOff>
      <xdr:row>97</xdr:row>
      <xdr:rowOff>110487</xdr:rowOff>
    </xdr:to>
    <xdr:graphicFrame macro="">
      <xdr:nvGraphicFramePr>
        <xdr:cNvPr id="10" name="Grafik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400050</xdr:colOff>
      <xdr:row>0</xdr:row>
      <xdr:rowOff>76200</xdr:rowOff>
    </xdr:from>
    <xdr:to>
      <xdr:col>12</xdr:col>
      <xdr:colOff>460189</xdr:colOff>
      <xdr:row>5</xdr:row>
      <xdr:rowOff>56451</xdr:rowOff>
    </xdr:to>
    <xdr:pic>
      <xdr:nvPicPr>
        <xdr:cNvPr id="11" name="Resim 10"/>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238875" y="76200"/>
          <a:ext cx="1888939" cy="10089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75243</xdr:colOff>
      <xdr:row>9</xdr:row>
      <xdr:rowOff>123825</xdr:rowOff>
    </xdr:from>
    <xdr:to>
      <xdr:col>12</xdr:col>
      <xdr:colOff>81642</xdr:colOff>
      <xdr:row>30</xdr:row>
      <xdr:rowOff>7327</xdr:rowOff>
    </xdr:to>
    <xdr:graphicFrame macro="">
      <xdr:nvGraphicFramePr>
        <xdr:cNvPr id="2" name="Grafik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166141</xdr:colOff>
      <xdr:row>30</xdr:row>
      <xdr:rowOff>137936</xdr:rowOff>
    </xdr:from>
    <xdr:to>
      <xdr:col>12</xdr:col>
      <xdr:colOff>108858</xdr:colOff>
      <xdr:row>53</xdr:row>
      <xdr:rowOff>40822</xdr:rowOff>
    </xdr:to>
    <xdr:graphicFrame macro="">
      <xdr:nvGraphicFramePr>
        <xdr:cNvPr id="3" name="Grafik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97915</xdr:colOff>
      <xdr:row>54</xdr:row>
      <xdr:rowOff>12809</xdr:rowOff>
    </xdr:from>
    <xdr:to>
      <xdr:col>12</xdr:col>
      <xdr:colOff>54428</xdr:colOff>
      <xdr:row>75</xdr:row>
      <xdr:rowOff>149679</xdr:rowOff>
    </xdr:to>
    <xdr:graphicFrame macro="">
      <xdr:nvGraphicFramePr>
        <xdr:cNvPr id="4" name="Grafik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93156</xdr:colOff>
      <xdr:row>76</xdr:row>
      <xdr:rowOff>50869</xdr:rowOff>
    </xdr:from>
    <xdr:to>
      <xdr:col>12</xdr:col>
      <xdr:colOff>54428</xdr:colOff>
      <xdr:row>100</xdr:row>
      <xdr:rowOff>13607</xdr:rowOff>
    </xdr:to>
    <xdr:graphicFrame macro="">
      <xdr:nvGraphicFramePr>
        <xdr:cNvPr id="5" name="Grafik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54429</xdr:colOff>
      <xdr:row>100</xdr:row>
      <xdr:rowOff>123094</xdr:rowOff>
    </xdr:from>
    <xdr:to>
      <xdr:col>12</xdr:col>
      <xdr:colOff>17795</xdr:colOff>
      <xdr:row>138</xdr:row>
      <xdr:rowOff>136072</xdr:rowOff>
    </xdr:to>
    <xdr:graphicFrame macro="">
      <xdr:nvGraphicFramePr>
        <xdr:cNvPr id="7" name="Grafik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157005</xdr:colOff>
      <xdr:row>139</xdr:row>
      <xdr:rowOff>62382</xdr:rowOff>
    </xdr:from>
    <xdr:to>
      <xdr:col>12</xdr:col>
      <xdr:colOff>91063</xdr:colOff>
      <xdr:row>185</xdr:row>
      <xdr:rowOff>176893</xdr:rowOff>
    </xdr:to>
    <xdr:graphicFrame macro="">
      <xdr:nvGraphicFramePr>
        <xdr:cNvPr id="8" name="Grafik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xdr:col>
      <xdr:colOff>452436</xdr:colOff>
      <xdr:row>2</xdr:row>
      <xdr:rowOff>17860</xdr:rowOff>
    </xdr:from>
    <xdr:to>
      <xdr:col>1</xdr:col>
      <xdr:colOff>916779</xdr:colOff>
      <xdr:row>6</xdr:row>
      <xdr:rowOff>436</xdr:rowOff>
    </xdr:to>
    <xdr:pic>
      <xdr:nvPicPr>
        <xdr:cNvPr id="9" name="Resim 8"/>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500186" y="410766"/>
          <a:ext cx="464343" cy="744576"/>
        </a:xfrm>
        <a:prstGeom prst="rect">
          <a:avLst/>
        </a:prstGeom>
      </xdr:spPr>
    </xdr:pic>
    <xdr:clientData/>
  </xdr:twoCellAnchor>
  <xdr:twoCellAnchor editAs="oneCell">
    <xdr:from>
      <xdr:col>2</xdr:col>
      <xdr:colOff>367975</xdr:colOff>
      <xdr:row>2</xdr:row>
      <xdr:rowOff>9474</xdr:rowOff>
    </xdr:from>
    <xdr:to>
      <xdr:col>2</xdr:col>
      <xdr:colOff>875108</xdr:colOff>
      <xdr:row>5</xdr:row>
      <xdr:rowOff>177889</xdr:rowOff>
    </xdr:to>
    <xdr:pic>
      <xdr:nvPicPr>
        <xdr:cNvPr id="10" name="Resim 9"/>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731366" y="390474"/>
          <a:ext cx="507133" cy="739915"/>
        </a:xfrm>
        <a:prstGeom prst="rect">
          <a:avLst/>
        </a:prstGeom>
      </xdr:spPr>
    </xdr:pic>
    <xdr:clientData/>
  </xdr:twoCellAnchor>
  <xdr:twoCellAnchor editAs="oneCell">
    <xdr:from>
      <xdr:col>3</xdr:col>
      <xdr:colOff>392907</xdr:colOff>
      <xdr:row>2</xdr:row>
      <xdr:rowOff>47624</xdr:rowOff>
    </xdr:from>
    <xdr:to>
      <xdr:col>3</xdr:col>
      <xdr:colOff>916885</xdr:colOff>
      <xdr:row>5</xdr:row>
      <xdr:rowOff>179051</xdr:rowOff>
    </xdr:to>
    <xdr:pic>
      <xdr:nvPicPr>
        <xdr:cNvPr id="11" name="Resim 10"/>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071938" y="440530"/>
          <a:ext cx="523978" cy="702927"/>
        </a:xfrm>
        <a:prstGeom prst="rect">
          <a:avLst/>
        </a:prstGeom>
      </xdr:spPr>
    </xdr:pic>
    <xdr:clientData/>
  </xdr:twoCellAnchor>
  <xdr:twoCellAnchor editAs="oneCell">
    <xdr:from>
      <xdr:col>5</xdr:col>
      <xdr:colOff>0</xdr:colOff>
      <xdr:row>1</xdr:row>
      <xdr:rowOff>0</xdr:rowOff>
    </xdr:from>
    <xdr:to>
      <xdr:col>7</xdr:col>
      <xdr:colOff>568478</xdr:colOff>
      <xdr:row>8</xdr:row>
      <xdr:rowOff>54429</xdr:rowOff>
    </xdr:to>
    <xdr:pic>
      <xdr:nvPicPr>
        <xdr:cNvPr id="12" name="Resim 11"/>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5388429" y="190500"/>
          <a:ext cx="2663978" cy="1401536"/>
        </a:xfrm>
        <a:prstGeom prst="rect">
          <a:avLst/>
        </a:prstGeom>
      </xdr:spPr>
    </xdr:pic>
    <xdr:clientData/>
  </xdr:twoCellAnchor>
  <xdr:twoCellAnchor editAs="oneCell">
    <xdr:from>
      <xdr:col>8</xdr:col>
      <xdr:colOff>435430</xdr:colOff>
      <xdr:row>0</xdr:row>
      <xdr:rowOff>0</xdr:rowOff>
    </xdr:from>
    <xdr:to>
      <xdr:col>10</xdr:col>
      <xdr:colOff>299358</xdr:colOff>
      <xdr:row>8</xdr:row>
      <xdr:rowOff>161572</xdr:rowOff>
    </xdr:to>
    <xdr:pic>
      <xdr:nvPicPr>
        <xdr:cNvPr id="6" name="Resim 5"/>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967109" y="0"/>
          <a:ext cx="1959428" cy="1699179"/>
        </a:xfrm>
        <a:prstGeom prst="rect">
          <a:avLst/>
        </a:prstGeom>
      </xdr:spPr>
    </xdr:pic>
    <xdr:clientData/>
  </xdr:twoCellAnchor>
</xdr:wsDr>
</file>

<file path=xl/drawings/drawing4.xml><?xml version="1.0" encoding="utf-8"?>
<c:userShapes xmlns:c="http://schemas.openxmlformats.org/drawingml/2006/chart">
  <cdr:relSizeAnchor xmlns:cdr="http://schemas.openxmlformats.org/drawingml/2006/chartDrawing">
    <cdr:from>
      <cdr:x>0.70603</cdr:x>
      <cdr:y>0.22941</cdr:y>
    </cdr:from>
    <cdr:to>
      <cdr:x>0.82603</cdr:x>
      <cdr:y>0.56274</cdr:y>
    </cdr:to>
    <cdr:sp macro="" textlink="">
      <cdr:nvSpPr>
        <cdr:cNvPr id="2" name="Metin kutusu 1"/>
        <cdr:cNvSpPr txBox="1"/>
      </cdr:nvSpPr>
      <cdr:spPr>
        <a:xfrm xmlns:a="http://schemas.openxmlformats.org/drawingml/2006/main">
          <a:off x="5379985" y="629307"/>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tr-TR" sz="1100"/>
        </a:p>
      </cdr:txBody>
    </cdr:sp>
  </cdr:relSizeAnchor>
  <cdr:relSizeAnchor xmlns:cdr="http://schemas.openxmlformats.org/drawingml/2006/chartDrawing">
    <cdr:from>
      <cdr:x>0.70603</cdr:x>
      <cdr:y>0.22941</cdr:y>
    </cdr:from>
    <cdr:to>
      <cdr:x>0.82603</cdr:x>
      <cdr:y>0.56274</cdr:y>
    </cdr:to>
    <cdr:sp macro="" textlink="">
      <cdr:nvSpPr>
        <cdr:cNvPr id="3" name="Metin kutusu 1"/>
        <cdr:cNvSpPr txBox="1"/>
      </cdr:nvSpPr>
      <cdr:spPr>
        <a:xfrm xmlns:a="http://schemas.openxmlformats.org/drawingml/2006/main">
          <a:off x="5379985" y="629307"/>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tr-TR" sz="1100"/>
        </a:p>
      </cdr:txBody>
    </cdr:sp>
  </cdr:relSizeAnchor>
</c:userShapes>
</file>

<file path=xl/drawings/drawing5.xml><?xml version="1.0" encoding="utf-8"?>
<xdr:wsDr xmlns:xdr="http://schemas.openxmlformats.org/drawingml/2006/spreadsheetDrawing" xmlns:a="http://schemas.openxmlformats.org/drawingml/2006/main">
  <xdr:twoCellAnchor editAs="oneCell">
    <xdr:from>
      <xdr:col>19</xdr:col>
      <xdr:colOff>368716</xdr:colOff>
      <xdr:row>6</xdr:row>
      <xdr:rowOff>16567</xdr:rowOff>
    </xdr:from>
    <xdr:to>
      <xdr:col>20</xdr:col>
      <xdr:colOff>469138</xdr:colOff>
      <xdr:row>9</xdr:row>
      <xdr:rowOff>15188</xdr:rowOff>
    </xdr:to>
    <xdr:pic>
      <xdr:nvPicPr>
        <xdr:cNvPr id="2" name="Resi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59238" y="1159567"/>
          <a:ext cx="671922" cy="578404"/>
        </a:xfrm>
        <a:prstGeom prst="rect">
          <a:avLst/>
        </a:prstGeom>
      </xdr:spPr>
    </xdr:pic>
    <xdr:clientData/>
  </xdr:twoCellAnchor>
  <xdr:twoCellAnchor editAs="oneCell">
    <xdr:from>
      <xdr:col>0</xdr:col>
      <xdr:colOff>65573</xdr:colOff>
      <xdr:row>6</xdr:row>
      <xdr:rowOff>19881</xdr:rowOff>
    </xdr:from>
    <xdr:to>
      <xdr:col>0</xdr:col>
      <xdr:colOff>737495</xdr:colOff>
      <xdr:row>9</xdr:row>
      <xdr:rowOff>18502</xdr:rowOff>
    </xdr:to>
    <xdr:pic>
      <xdr:nvPicPr>
        <xdr:cNvPr id="3" name="Resim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573" y="1162881"/>
          <a:ext cx="671922" cy="57840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21</xdr:row>
      <xdr:rowOff>85725</xdr:rowOff>
    </xdr:from>
    <xdr:to>
      <xdr:col>6</xdr:col>
      <xdr:colOff>590550</xdr:colOff>
      <xdr:row>34</xdr:row>
      <xdr:rowOff>28575</xdr:rowOff>
    </xdr:to>
    <xdr:graphicFrame macro="">
      <xdr:nvGraphicFramePr>
        <xdr:cNvPr id="8" name="Grafik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21</xdr:row>
      <xdr:rowOff>47625</xdr:rowOff>
    </xdr:from>
    <xdr:to>
      <xdr:col>13</xdr:col>
      <xdr:colOff>600075</xdr:colOff>
      <xdr:row>34</xdr:row>
      <xdr:rowOff>38100</xdr:rowOff>
    </xdr:to>
    <xdr:graphicFrame macro="">
      <xdr:nvGraphicFramePr>
        <xdr:cNvPr id="9" name="Grafik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9525</xdr:colOff>
      <xdr:row>35</xdr:row>
      <xdr:rowOff>38099</xdr:rowOff>
    </xdr:from>
    <xdr:to>
      <xdr:col>7</xdr:col>
      <xdr:colOff>0</xdr:colOff>
      <xdr:row>49</xdr:row>
      <xdr:rowOff>66675</xdr:rowOff>
    </xdr:to>
    <xdr:graphicFrame macro="">
      <xdr:nvGraphicFramePr>
        <xdr:cNvPr id="10" name="Grafik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35</xdr:row>
      <xdr:rowOff>19050</xdr:rowOff>
    </xdr:from>
    <xdr:to>
      <xdr:col>13</xdr:col>
      <xdr:colOff>590550</xdr:colOff>
      <xdr:row>49</xdr:row>
      <xdr:rowOff>95250</xdr:rowOff>
    </xdr:to>
    <xdr:graphicFrame macro="">
      <xdr:nvGraphicFramePr>
        <xdr:cNvPr id="11" name="Grafik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771525</xdr:colOff>
      <xdr:row>50</xdr:row>
      <xdr:rowOff>47625</xdr:rowOff>
    </xdr:from>
    <xdr:to>
      <xdr:col>6</xdr:col>
      <xdr:colOff>600075</xdr:colOff>
      <xdr:row>64</xdr:row>
      <xdr:rowOff>123825</xdr:rowOff>
    </xdr:to>
    <xdr:graphicFrame macro="">
      <xdr:nvGraphicFramePr>
        <xdr:cNvPr id="12" name="Grafik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0</xdr:colOff>
      <xdr:row>50</xdr:row>
      <xdr:rowOff>38100</xdr:rowOff>
    </xdr:from>
    <xdr:to>
      <xdr:col>13</xdr:col>
      <xdr:colOff>590550</xdr:colOff>
      <xdr:row>64</xdr:row>
      <xdr:rowOff>114300</xdr:rowOff>
    </xdr:to>
    <xdr:graphicFrame macro="">
      <xdr:nvGraphicFramePr>
        <xdr:cNvPr id="13" name="Grafik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5</xdr:col>
      <xdr:colOff>486854</xdr:colOff>
      <xdr:row>14</xdr:row>
      <xdr:rowOff>32822</xdr:rowOff>
    </xdr:from>
    <xdr:to>
      <xdr:col>9</xdr:col>
      <xdr:colOff>85726</xdr:colOff>
      <xdr:row>19</xdr:row>
      <xdr:rowOff>158328</xdr:rowOff>
    </xdr:to>
    <xdr:pic>
      <xdr:nvPicPr>
        <xdr:cNvPr id="2" name="Resim 1"/>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763454" y="2709347"/>
          <a:ext cx="2018222" cy="1078006"/>
        </a:xfrm>
        <a:prstGeom prst="rect">
          <a:avLst/>
        </a:prstGeom>
      </xdr:spPr>
    </xdr:pic>
    <xdr:clientData/>
  </xdr:twoCellAnchor>
  <xdr:twoCellAnchor editAs="oneCell">
    <xdr:from>
      <xdr:col>11</xdr:col>
      <xdr:colOff>3549</xdr:colOff>
      <xdr:row>16</xdr:row>
      <xdr:rowOff>9525</xdr:rowOff>
    </xdr:from>
    <xdr:to>
      <xdr:col>12</xdr:col>
      <xdr:colOff>364643</xdr:colOff>
      <xdr:row>19</xdr:row>
      <xdr:rowOff>89815</xdr:rowOff>
    </xdr:to>
    <xdr:pic>
      <xdr:nvPicPr>
        <xdr:cNvPr id="3" name="Resim 2"/>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823449" y="3067050"/>
          <a:ext cx="751619" cy="65179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534540</xdr:colOff>
      <xdr:row>0</xdr:row>
      <xdr:rowOff>26275</xdr:rowOff>
    </xdr:from>
    <xdr:to>
      <xdr:col>11</xdr:col>
      <xdr:colOff>36055</xdr:colOff>
      <xdr:row>4</xdr:row>
      <xdr:rowOff>65689</xdr:rowOff>
    </xdr:to>
    <xdr:pic>
      <xdr:nvPicPr>
        <xdr:cNvPr id="2" name="Resim 1"/>
        <xdr:cNvPicPr>
          <a:picLocks noChangeAspect="1"/>
        </xdr:cNvPicPr>
      </xdr:nvPicPr>
      <xdr:blipFill>
        <a:blip xmlns:r="http://schemas.openxmlformats.org/officeDocument/2006/relationships" r:embed="rId1"/>
        <a:stretch>
          <a:fillRect/>
        </a:stretch>
      </xdr:blipFill>
      <xdr:spPr>
        <a:xfrm>
          <a:off x="5533523" y="216775"/>
          <a:ext cx="2187365" cy="801414"/>
        </a:xfrm>
        <a:prstGeom prst="rect">
          <a:avLst/>
        </a:prstGeom>
      </xdr:spPr>
    </xdr:pic>
    <xdr:clientData/>
  </xdr:twoCellAnchor>
  <xdr:twoCellAnchor editAs="oneCell">
    <xdr:from>
      <xdr:col>8</xdr:col>
      <xdr:colOff>499241</xdr:colOff>
      <xdr:row>4</xdr:row>
      <xdr:rowOff>5265</xdr:rowOff>
    </xdr:from>
    <xdr:to>
      <xdr:col>10</xdr:col>
      <xdr:colOff>726938</xdr:colOff>
      <xdr:row>7</xdr:row>
      <xdr:rowOff>160157</xdr:rowOff>
    </xdr:to>
    <xdr:pic>
      <xdr:nvPicPr>
        <xdr:cNvPr id="3" name="Resim 2"/>
        <xdr:cNvPicPr>
          <a:picLocks noChangeAspect="1"/>
        </xdr:cNvPicPr>
      </xdr:nvPicPr>
      <xdr:blipFill>
        <a:blip xmlns:r="http://schemas.openxmlformats.org/officeDocument/2006/relationships" r:embed="rId2"/>
        <a:stretch>
          <a:fillRect/>
        </a:stretch>
      </xdr:blipFill>
      <xdr:spPr>
        <a:xfrm>
          <a:off x="5498224" y="957765"/>
          <a:ext cx="2019026" cy="72639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6</xdr:row>
      <xdr:rowOff>38100</xdr:rowOff>
    </xdr:from>
    <xdr:to>
      <xdr:col>7</xdr:col>
      <xdr:colOff>361160</xdr:colOff>
      <xdr:row>23</xdr:row>
      <xdr:rowOff>177378</xdr:rowOff>
    </xdr:to>
    <xdr:pic>
      <xdr:nvPicPr>
        <xdr:cNvPr id="2" name="Resim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181100"/>
          <a:ext cx="6323810" cy="3377778"/>
        </a:xfrm>
        <a:prstGeom prst="rect">
          <a:avLst/>
        </a:prstGeom>
      </xdr:spPr>
    </xdr:pic>
    <xdr:clientData/>
  </xdr:twoCellAnchor>
</xdr:wsDr>
</file>

<file path=xl/tables/table1.xml><?xml version="1.0" encoding="utf-8"?>
<table xmlns="http://schemas.openxmlformats.org/spreadsheetml/2006/main" id="2" name="Tablo2" displayName="Tablo2" ref="AE4:AS43" totalsRowShown="0" headerRowDxfId="20" dataDxfId="19" tableBorderDxfId="18">
  <autoFilter ref="AE4:AS43"/>
  <tableColumns count="15">
    <tableColumn id="1" name="S.No" dataDxfId="17"/>
    <tableColumn id="2" name="Öğr. No" dataDxfId="16"/>
    <tableColumn id="3" name="Ad Soyad" dataDxfId="15"/>
    <tableColumn id="4" name="Sınıf" dataDxfId="14"/>
    <tableColumn id="5" name="DENEME 01" dataDxfId="13"/>
    <tableColumn id="6" name="DENEME 02" dataDxfId="12"/>
    <tableColumn id="7" name="DENEME 03" dataDxfId="11"/>
    <tableColumn id="8" name="DENEME 04" dataDxfId="10"/>
    <tableColumn id="9" name="DENEME 05" dataDxfId="9"/>
    <tableColumn id="10" name="DENEME 06" dataDxfId="8"/>
    <tableColumn id="11" name="DENEME 07" dataDxfId="7"/>
    <tableColumn id="12" name="DENEME 08" dataDxfId="6"/>
    <tableColumn id="13" name="DENEME 09" dataDxfId="5"/>
    <tableColumn id="15" name="DENEME 10" dataDxfId="4"/>
    <tableColumn id="14" name="TOPLAM" dataDxfId="3">
      <calculatedColumnFormula>SUM(AI5:AR5)</calculatedColumnFormula>
    </tableColumn>
  </tableColumns>
  <tableStyleInfo name="TableStyleMedium4" showFirstColumn="0" showLastColumn="0" showRowStripes="1" showColumnStripes="0"/>
</table>
</file>

<file path=xl/tables/table2.xml><?xml version="1.0" encoding="utf-8"?>
<table xmlns="http://schemas.openxmlformats.org/spreadsheetml/2006/main" id="1" name="Tablo1" displayName="Tablo1" ref="A1:B7" totalsRowShown="0" dataDxfId="2">
  <autoFilter ref="A1:B7"/>
  <tableColumns count="2">
    <tableColumn id="3" name="Alt Test" dataDxfId="1"/>
    <tableColumn id="4" name="Soru Sayısı" dataDxfId="0"/>
  </tableColumns>
  <tableStyleInfo name="TableStyleLight21" showFirstColumn="0" showLastColumn="0" showRowStripes="1" showColumnStripes="0"/>
</table>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me/beratisg" TargetMode="External"/><Relationship Id="rId2" Type="http://schemas.openxmlformats.org/officeDocument/2006/relationships/hyperlink" Target="https://t.me/kpssteknikcom" TargetMode="External"/><Relationship Id="rId1" Type="http://schemas.openxmlformats.org/officeDocument/2006/relationships/hyperlink" Target="https://wa.me/message/VNP6AOJNPJBUD1"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dimension ref="A1:I44"/>
  <sheetViews>
    <sheetView tabSelected="1" zoomScale="145" zoomScaleNormal="145" zoomScaleSheetLayoutView="115" workbookViewId="0">
      <selection activeCell="K18" sqref="K18"/>
    </sheetView>
  </sheetViews>
  <sheetFormatPr defaultRowHeight="15" x14ac:dyDescent="0.25"/>
  <cols>
    <col min="1" max="1" width="18.28515625" bestFit="1" customWidth="1"/>
  </cols>
  <sheetData>
    <row r="1" spans="1:9" ht="18.75" x14ac:dyDescent="0.3">
      <c r="A1" s="95" t="s">
        <v>216</v>
      </c>
      <c r="B1" s="95"/>
      <c r="C1" s="95"/>
      <c r="D1" s="95"/>
      <c r="E1" s="95"/>
      <c r="F1" s="95"/>
      <c r="G1" s="95"/>
      <c r="H1" s="95"/>
      <c r="I1" s="95"/>
    </row>
    <row r="2" spans="1:9" x14ac:dyDescent="0.25">
      <c r="A2" s="94" t="s">
        <v>206</v>
      </c>
      <c r="B2" s="94"/>
      <c r="C2" s="94"/>
      <c r="D2" s="94"/>
      <c r="E2" s="94"/>
      <c r="F2" s="94"/>
      <c r="G2" s="94"/>
      <c r="H2" s="94"/>
      <c r="I2" s="94"/>
    </row>
    <row r="3" spans="1:9" x14ac:dyDescent="0.25">
      <c r="A3" s="94"/>
      <c r="B3" s="94"/>
      <c r="C3" s="94"/>
      <c r="D3" s="94"/>
      <c r="E3" s="94"/>
      <c r="F3" s="94"/>
      <c r="G3" s="94"/>
      <c r="H3" s="94"/>
      <c r="I3" s="94"/>
    </row>
    <row r="4" spans="1:9" x14ac:dyDescent="0.25">
      <c r="A4" s="94"/>
      <c r="B4" s="94"/>
      <c r="C4" s="94"/>
      <c r="D4" s="94"/>
      <c r="E4" s="94"/>
      <c r="F4" s="94"/>
      <c r="G4" s="94"/>
      <c r="H4" s="94"/>
      <c r="I4" s="94"/>
    </row>
    <row r="5" spans="1:9" x14ac:dyDescent="0.25">
      <c r="A5" s="94"/>
      <c r="B5" s="94"/>
      <c r="C5" s="94"/>
      <c r="D5" s="94"/>
      <c r="E5" s="94"/>
      <c r="F5" s="94"/>
      <c r="G5" s="94"/>
      <c r="H5" s="94"/>
      <c r="I5" s="94"/>
    </row>
    <row r="6" spans="1:9" x14ac:dyDescent="0.25">
      <c r="A6" s="94"/>
      <c r="B6" s="94"/>
      <c r="C6" s="94"/>
      <c r="D6" s="94"/>
      <c r="E6" s="94"/>
      <c r="F6" s="94"/>
      <c r="G6" s="94"/>
      <c r="H6" s="94"/>
      <c r="I6" s="94"/>
    </row>
    <row r="7" spans="1:9" ht="15" customHeight="1" x14ac:dyDescent="0.25">
      <c r="A7" s="94" t="s">
        <v>207</v>
      </c>
      <c r="B7" s="94"/>
      <c r="C7" s="94"/>
      <c r="D7" s="94"/>
      <c r="E7" s="94"/>
      <c r="F7" s="94"/>
      <c r="G7" s="94"/>
      <c r="H7" s="94"/>
      <c r="I7" s="94"/>
    </row>
    <row r="8" spans="1:9" x14ac:dyDescent="0.25">
      <c r="A8" s="94"/>
      <c r="B8" s="94"/>
      <c r="C8" s="94"/>
      <c r="D8" s="94"/>
      <c r="E8" s="94"/>
      <c r="F8" s="94"/>
      <c r="G8" s="94"/>
      <c r="H8" s="94"/>
      <c r="I8" s="94"/>
    </row>
    <row r="9" spans="1:9" x14ac:dyDescent="0.25">
      <c r="A9" s="94"/>
      <c r="B9" s="94"/>
      <c r="C9" s="94"/>
      <c r="D9" s="94"/>
      <c r="E9" s="94"/>
      <c r="F9" s="94"/>
      <c r="G9" s="94"/>
      <c r="H9" s="94"/>
      <c r="I9" s="94"/>
    </row>
    <row r="10" spans="1:9" x14ac:dyDescent="0.25">
      <c r="A10" s="94" t="s">
        <v>210</v>
      </c>
      <c r="B10" s="94"/>
      <c r="C10" s="94"/>
      <c r="D10" s="94"/>
      <c r="E10" s="94"/>
      <c r="F10" s="94"/>
      <c r="G10" s="94"/>
      <c r="H10" s="94"/>
      <c r="I10" s="94"/>
    </row>
    <row r="11" spans="1:9" x14ac:dyDescent="0.25">
      <c r="A11" s="94"/>
      <c r="B11" s="94"/>
      <c r="C11" s="94"/>
      <c r="D11" s="94"/>
      <c r="E11" s="94"/>
      <c r="F11" s="94"/>
      <c r="G11" s="94"/>
      <c r="H11" s="94"/>
      <c r="I11" s="94"/>
    </row>
    <row r="12" spans="1:9" x14ac:dyDescent="0.25">
      <c r="A12" s="94"/>
      <c r="B12" s="94"/>
      <c r="C12" s="94"/>
      <c r="D12" s="94"/>
      <c r="E12" s="94"/>
      <c r="F12" s="94"/>
      <c r="G12" s="94"/>
      <c r="H12" s="94"/>
      <c r="I12" s="94"/>
    </row>
    <row r="13" spans="1:9" x14ac:dyDescent="0.25">
      <c r="A13" s="94" t="s">
        <v>211</v>
      </c>
      <c r="B13" s="94"/>
      <c r="C13" s="94"/>
      <c r="D13" s="94"/>
      <c r="E13" s="94"/>
      <c r="F13" s="94"/>
      <c r="G13" s="94"/>
      <c r="H13" s="94"/>
      <c r="I13" s="94"/>
    </row>
    <row r="14" spans="1:9" ht="22.5" customHeight="1" x14ac:dyDescent="0.25">
      <c r="A14" s="94"/>
      <c r="B14" s="94"/>
      <c r="C14" s="94"/>
      <c r="D14" s="94"/>
      <c r="E14" s="94"/>
      <c r="F14" s="94"/>
      <c r="G14" s="94"/>
      <c r="H14" s="94"/>
      <c r="I14" s="94"/>
    </row>
    <row r="15" spans="1:9" ht="30" customHeight="1" x14ac:dyDescent="0.25">
      <c r="A15" s="94"/>
      <c r="B15" s="94"/>
      <c r="C15" s="94"/>
      <c r="D15" s="94"/>
      <c r="E15" s="94"/>
      <c r="F15" s="94"/>
      <c r="G15" s="94"/>
      <c r="H15" s="94"/>
      <c r="I15" s="94"/>
    </row>
    <row r="16" spans="1:9" ht="30" customHeight="1" x14ac:dyDescent="0.25">
      <c r="A16" s="94" t="s">
        <v>212</v>
      </c>
      <c r="B16" s="94"/>
      <c r="C16" s="94"/>
      <c r="D16" s="94"/>
      <c r="E16" s="94"/>
      <c r="F16" s="94"/>
      <c r="G16" s="94"/>
      <c r="H16" s="94"/>
      <c r="I16" s="94"/>
    </row>
    <row r="17" spans="1:9" ht="30" customHeight="1" x14ac:dyDescent="0.25">
      <c r="A17" s="94"/>
      <c r="B17" s="94"/>
      <c r="C17" s="94"/>
      <c r="D17" s="94"/>
      <c r="E17" s="94"/>
      <c r="F17" s="94"/>
      <c r="G17" s="94"/>
      <c r="H17" s="94"/>
      <c r="I17" s="94"/>
    </row>
    <row r="18" spans="1:9" ht="30" customHeight="1" x14ac:dyDescent="0.25">
      <c r="A18" s="94"/>
      <c r="B18" s="94"/>
      <c r="C18" s="94"/>
      <c r="D18" s="94"/>
      <c r="E18" s="94"/>
      <c r="F18" s="94"/>
      <c r="G18" s="94"/>
      <c r="H18" s="94"/>
      <c r="I18" s="94"/>
    </row>
    <row r="19" spans="1:9" ht="30" customHeight="1" x14ac:dyDescent="0.25">
      <c r="A19" s="94" t="s">
        <v>213</v>
      </c>
      <c r="B19" s="94"/>
      <c r="C19" s="94"/>
      <c r="D19" s="94"/>
      <c r="E19" s="94"/>
      <c r="F19" s="94"/>
      <c r="G19" s="94"/>
      <c r="H19" s="94"/>
      <c r="I19" s="94"/>
    </row>
    <row r="20" spans="1:9" ht="30" customHeight="1" x14ac:dyDescent="0.25">
      <c r="A20" s="94"/>
      <c r="B20" s="94"/>
      <c r="C20" s="94"/>
      <c r="D20" s="94"/>
      <c r="E20" s="94"/>
      <c r="F20" s="94"/>
      <c r="G20" s="94"/>
      <c r="H20" s="94"/>
      <c r="I20" s="94"/>
    </row>
    <row r="21" spans="1:9" ht="30" customHeight="1" x14ac:dyDescent="0.25">
      <c r="A21" s="94"/>
      <c r="B21" s="94"/>
      <c r="C21" s="94"/>
      <c r="D21" s="94"/>
      <c r="E21" s="94"/>
      <c r="F21" s="94"/>
      <c r="G21" s="94"/>
      <c r="H21" s="94"/>
      <c r="I21" s="94"/>
    </row>
    <row r="22" spans="1:9" ht="30" customHeight="1" x14ac:dyDescent="0.25">
      <c r="A22" s="94" t="s">
        <v>214</v>
      </c>
      <c r="B22" s="94"/>
      <c r="C22" s="94"/>
      <c r="D22" s="94"/>
      <c r="E22" s="94"/>
      <c r="F22" s="94"/>
      <c r="G22" s="94"/>
      <c r="H22" s="94"/>
      <c r="I22" s="94"/>
    </row>
    <row r="23" spans="1:9" ht="30" customHeight="1" x14ac:dyDescent="0.25">
      <c r="A23" s="94"/>
      <c r="B23" s="94"/>
      <c r="C23" s="94"/>
      <c r="D23" s="94"/>
      <c r="E23" s="94"/>
      <c r="F23" s="94"/>
      <c r="G23" s="94"/>
      <c r="H23" s="94"/>
      <c r="I23" s="94"/>
    </row>
    <row r="24" spans="1:9" ht="30" customHeight="1" x14ac:dyDescent="0.25">
      <c r="A24" s="94"/>
      <c r="B24" s="94"/>
      <c r="C24" s="94"/>
      <c r="D24" s="94"/>
      <c r="E24" s="94"/>
      <c r="F24" s="94"/>
      <c r="G24" s="94"/>
      <c r="H24" s="94"/>
      <c r="I24" s="94"/>
    </row>
    <row r="25" spans="1:9" ht="15" customHeight="1" x14ac:dyDescent="0.25">
      <c r="A25" s="94" t="s">
        <v>215</v>
      </c>
      <c r="B25" s="94"/>
      <c r="C25" s="94"/>
      <c r="D25" s="94"/>
      <c r="E25" s="94"/>
      <c r="F25" s="94"/>
      <c r="G25" s="94"/>
      <c r="H25" s="94"/>
      <c r="I25" s="94"/>
    </row>
    <row r="26" spans="1:9" x14ac:dyDescent="0.25">
      <c r="A26" s="94"/>
      <c r="B26" s="94"/>
      <c r="C26" s="94"/>
      <c r="D26" s="94"/>
      <c r="E26" s="94"/>
      <c r="F26" s="94"/>
      <c r="G26" s="94"/>
      <c r="H26" s="94"/>
      <c r="I26" s="94"/>
    </row>
    <row r="27" spans="1:9" ht="51" customHeight="1" x14ac:dyDescent="0.25">
      <c r="A27" s="94"/>
      <c r="B27" s="94"/>
      <c r="C27" s="94"/>
      <c r="D27" s="94"/>
      <c r="E27" s="94"/>
      <c r="F27" s="94"/>
      <c r="G27" s="94"/>
      <c r="H27" s="94"/>
      <c r="I27" s="94"/>
    </row>
    <row r="28" spans="1:9" ht="15" customHeight="1" x14ac:dyDescent="0.25">
      <c r="A28" s="94" t="s">
        <v>228</v>
      </c>
      <c r="B28" s="94"/>
      <c r="C28" s="94"/>
      <c r="D28" s="94"/>
      <c r="E28" s="94"/>
      <c r="F28" s="94"/>
      <c r="G28" s="94"/>
      <c r="H28" s="94"/>
      <c r="I28" s="94"/>
    </row>
    <row r="29" spans="1:9" x14ac:dyDescent="0.25">
      <c r="A29" s="94"/>
      <c r="B29" s="94"/>
      <c r="C29" s="94"/>
      <c r="D29" s="94"/>
      <c r="E29" s="94"/>
      <c r="F29" s="94"/>
      <c r="G29" s="94"/>
      <c r="H29" s="94"/>
      <c r="I29" s="94"/>
    </row>
    <row r="30" spans="1:9" x14ac:dyDescent="0.25">
      <c r="A30" s="94"/>
      <c r="B30" s="94"/>
      <c r="C30" s="94"/>
      <c r="D30" s="94"/>
      <c r="E30" s="94"/>
      <c r="F30" s="94"/>
      <c r="G30" s="94"/>
      <c r="H30" s="94"/>
      <c r="I30" s="94"/>
    </row>
    <row r="31" spans="1:9" x14ac:dyDescent="0.25">
      <c r="A31" s="94" t="s">
        <v>218</v>
      </c>
      <c r="B31" s="94"/>
      <c r="C31" s="94"/>
      <c r="D31" s="94"/>
      <c r="E31" s="94"/>
      <c r="F31" s="94"/>
      <c r="G31" s="94"/>
      <c r="H31" s="94"/>
      <c r="I31" s="94"/>
    </row>
    <row r="32" spans="1:9" x14ac:dyDescent="0.25">
      <c r="A32" s="94"/>
      <c r="B32" s="94"/>
      <c r="C32" s="94"/>
      <c r="D32" s="94"/>
      <c r="E32" s="94"/>
      <c r="F32" s="94"/>
      <c r="G32" s="94"/>
      <c r="H32" s="94"/>
      <c r="I32" s="94"/>
    </row>
    <row r="33" spans="1:9" x14ac:dyDescent="0.25">
      <c r="A33" s="94"/>
      <c r="B33" s="94"/>
      <c r="C33" s="94"/>
      <c r="D33" s="94"/>
      <c r="E33" s="94"/>
      <c r="F33" s="94"/>
      <c r="G33" s="94"/>
      <c r="H33" s="94"/>
      <c r="I33" s="94"/>
    </row>
    <row r="34" spans="1:9" x14ac:dyDescent="0.25">
      <c r="A34" s="94" t="s">
        <v>227</v>
      </c>
      <c r="B34" s="94"/>
      <c r="C34" s="94"/>
      <c r="D34" s="94"/>
      <c r="E34" s="94"/>
      <c r="F34" s="94"/>
      <c r="G34" s="94"/>
      <c r="H34" s="94"/>
      <c r="I34" s="94"/>
    </row>
    <row r="35" spans="1:9" x14ac:dyDescent="0.25">
      <c r="A35" s="94"/>
      <c r="B35" s="94"/>
      <c r="C35" s="94"/>
      <c r="D35" s="94"/>
      <c r="E35" s="94"/>
      <c r="F35" s="94"/>
      <c r="G35" s="94"/>
      <c r="H35" s="94"/>
      <c r="I35" s="94"/>
    </row>
    <row r="36" spans="1:9" ht="30" customHeight="1" x14ac:dyDescent="0.25">
      <c r="A36" s="94"/>
      <c r="B36" s="94"/>
      <c r="C36" s="94"/>
      <c r="D36" s="94"/>
      <c r="E36" s="94"/>
      <c r="F36" s="94"/>
      <c r="G36" s="94"/>
      <c r="H36" s="94"/>
      <c r="I36" s="94"/>
    </row>
    <row r="37" spans="1:9" x14ac:dyDescent="0.25">
      <c r="A37" s="94" t="s">
        <v>219</v>
      </c>
      <c r="B37" s="94"/>
      <c r="C37" s="94"/>
      <c r="D37" s="94"/>
      <c r="E37" s="94"/>
      <c r="F37" s="94"/>
      <c r="G37" s="94"/>
      <c r="H37" s="94"/>
      <c r="I37" s="94"/>
    </row>
    <row r="38" spans="1:9" x14ac:dyDescent="0.25">
      <c r="A38" s="94"/>
      <c r="B38" s="94"/>
      <c r="C38" s="94"/>
      <c r="D38" s="94"/>
      <c r="E38" s="94"/>
      <c r="F38" s="94"/>
      <c r="G38" s="94"/>
      <c r="H38" s="94"/>
      <c r="I38" s="94"/>
    </row>
    <row r="39" spans="1:9" x14ac:dyDescent="0.25">
      <c r="A39" s="94"/>
      <c r="B39" s="94"/>
      <c r="C39" s="94"/>
      <c r="D39" s="94"/>
      <c r="E39" s="94"/>
      <c r="F39" s="94"/>
      <c r="G39" s="94"/>
      <c r="H39" s="94"/>
      <c r="I39" s="94"/>
    </row>
    <row r="41" spans="1:9" x14ac:dyDescent="0.25">
      <c r="A41" t="s">
        <v>220</v>
      </c>
      <c r="B41" s="93" t="s">
        <v>217</v>
      </c>
    </row>
    <row r="42" spans="1:9" x14ac:dyDescent="0.25">
      <c r="A42" t="s">
        <v>221</v>
      </c>
      <c r="B42" s="93" t="s">
        <v>222</v>
      </c>
    </row>
    <row r="43" spans="1:9" x14ac:dyDescent="0.25">
      <c r="A43" t="s">
        <v>224</v>
      </c>
      <c r="B43" s="93" t="s">
        <v>223</v>
      </c>
    </row>
    <row r="44" spans="1:9" x14ac:dyDescent="0.25">
      <c r="A44" t="s">
        <v>225</v>
      </c>
    </row>
  </sheetData>
  <sheetProtection password="E726" sheet="1" objects="1" scenarios="1"/>
  <mergeCells count="13">
    <mergeCell ref="A1:I1"/>
    <mergeCell ref="A31:I33"/>
    <mergeCell ref="A2:I6"/>
    <mergeCell ref="A7:I9"/>
    <mergeCell ref="A10:I12"/>
    <mergeCell ref="A13:I15"/>
    <mergeCell ref="A16:I18"/>
    <mergeCell ref="A37:I39"/>
    <mergeCell ref="A34:I36"/>
    <mergeCell ref="A19:I21"/>
    <mergeCell ref="A22:I24"/>
    <mergeCell ref="A25:I27"/>
    <mergeCell ref="A28:I30"/>
  </mergeCells>
  <hyperlinks>
    <hyperlink ref="B41" r:id="rId1"/>
    <hyperlink ref="B42" r:id="rId2"/>
    <hyperlink ref="B43" r:id="rId3"/>
  </hyperlinks>
  <pageMargins left="0.7" right="0.7" top="0.75" bottom="0.75" header="0.3" footer="0.3"/>
  <pageSetup paperSize="9" scale="73"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2"/>
  <dimension ref="A1:M12"/>
  <sheetViews>
    <sheetView zoomScale="115" zoomScaleNormal="115" zoomScaleSheetLayoutView="100" workbookViewId="0">
      <selection activeCell="I8" sqref="I8"/>
    </sheetView>
  </sheetViews>
  <sheetFormatPr defaultRowHeight="15" customHeight="1" x14ac:dyDescent="0.3"/>
  <cols>
    <col min="1" max="1" width="14.42578125" style="18" bestFit="1" customWidth="1"/>
    <col min="2" max="7" width="9.140625" style="18" customWidth="1"/>
    <col min="8" max="10" width="9.140625" style="18"/>
    <col min="11" max="11" width="9.140625" style="18" customWidth="1"/>
    <col min="12" max="16384" width="9.140625" style="18"/>
  </cols>
  <sheetData>
    <row r="1" spans="1:13" ht="15" customHeight="1" x14ac:dyDescent="0.3">
      <c r="A1" s="19"/>
      <c r="B1" s="96" t="s">
        <v>204</v>
      </c>
      <c r="C1" s="96"/>
      <c r="D1" s="96"/>
      <c r="E1" s="96"/>
      <c r="F1" s="96"/>
      <c r="G1" s="96"/>
    </row>
    <row r="2" spans="1:13" ht="16.5" customHeight="1" x14ac:dyDescent="0.3">
      <c r="A2" s="20" t="s">
        <v>205</v>
      </c>
      <c r="B2" s="20" t="s">
        <v>0</v>
      </c>
      <c r="C2" s="20" t="s">
        <v>35</v>
      </c>
      <c r="D2" s="20" t="s">
        <v>4</v>
      </c>
      <c r="E2" s="20" t="s">
        <v>203</v>
      </c>
      <c r="F2" s="20" t="s">
        <v>1</v>
      </c>
      <c r="G2" s="20" t="s">
        <v>83</v>
      </c>
    </row>
    <row r="3" spans="1:13" ht="16.5" customHeight="1" x14ac:dyDescent="0.3">
      <c r="A3" s="19" t="s">
        <v>12</v>
      </c>
      <c r="B3" s="19">
        <v>6</v>
      </c>
      <c r="C3" s="19">
        <v>5</v>
      </c>
      <c r="D3" s="19"/>
      <c r="E3" s="19"/>
      <c r="F3" s="19">
        <v>5</v>
      </c>
      <c r="G3" s="19">
        <v>3</v>
      </c>
    </row>
    <row r="4" spans="1:13" ht="16.5" customHeight="1" x14ac:dyDescent="0.3">
      <c r="A4" s="19" t="s">
        <v>13</v>
      </c>
      <c r="B4" s="19">
        <v>7</v>
      </c>
      <c r="C4" s="19">
        <v>5</v>
      </c>
      <c r="D4" s="19">
        <v>5</v>
      </c>
      <c r="E4" s="19"/>
      <c r="F4" s="19">
        <v>8</v>
      </c>
      <c r="G4" s="19">
        <v>3</v>
      </c>
    </row>
    <row r="5" spans="1:13" ht="16.5" customHeight="1" x14ac:dyDescent="0.3">
      <c r="A5" s="19" t="s">
        <v>14</v>
      </c>
      <c r="B5" s="19">
        <v>8</v>
      </c>
      <c r="C5" s="19">
        <v>5</v>
      </c>
      <c r="D5" s="19">
        <v>4</v>
      </c>
      <c r="E5" s="19"/>
      <c r="F5" s="19">
        <v>5</v>
      </c>
      <c r="G5" s="19">
        <v>3</v>
      </c>
    </row>
    <row r="6" spans="1:13" ht="16.5" customHeight="1" x14ac:dyDescent="0.3">
      <c r="A6" s="19" t="s">
        <v>15</v>
      </c>
      <c r="B6" s="19">
        <v>9</v>
      </c>
      <c r="C6" s="19">
        <v>5</v>
      </c>
      <c r="D6" s="19"/>
      <c r="E6" s="19">
        <v>4</v>
      </c>
      <c r="F6" s="19">
        <v>5</v>
      </c>
      <c r="G6" s="19">
        <v>3</v>
      </c>
      <c r="J6" s="97" t="s">
        <v>226</v>
      </c>
      <c r="K6" s="97"/>
      <c r="L6" s="97"/>
      <c r="M6" s="97"/>
    </row>
    <row r="7" spans="1:13" ht="16.5" customHeight="1" x14ac:dyDescent="0.3">
      <c r="A7" s="19" t="s">
        <v>16</v>
      </c>
      <c r="B7" s="19">
        <v>10</v>
      </c>
      <c r="C7" s="19">
        <v>5</v>
      </c>
      <c r="D7" s="19"/>
      <c r="E7" s="19">
        <v>7</v>
      </c>
      <c r="F7" s="19">
        <v>5</v>
      </c>
      <c r="G7" s="19">
        <v>3</v>
      </c>
      <c r="J7" s="97"/>
      <c r="K7" s="97"/>
      <c r="L7" s="97"/>
      <c r="M7" s="97"/>
    </row>
    <row r="8" spans="1:13" ht="16.5" customHeight="1" x14ac:dyDescent="0.3">
      <c r="A8" s="19" t="s">
        <v>17</v>
      </c>
      <c r="B8" s="19">
        <v>11</v>
      </c>
      <c r="C8" s="19"/>
      <c r="D8" s="19"/>
      <c r="E8" s="19"/>
      <c r="F8" s="19">
        <v>5</v>
      </c>
      <c r="G8" s="19">
        <v>3</v>
      </c>
      <c r="J8" s="97"/>
      <c r="K8" s="97"/>
      <c r="L8" s="97"/>
      <c r="M8" s="97"/>
    </row>
    <row r="9" spans="1:13" ht="16.5" customHeight="1" x14ac:dyDescent="0.3">
      <c r="A9" s="19" t="s">
        <v>18</v>
      </c>
      <c r="B9" s="19">
        <v>12</v>
      </c>
      <c r="C9" s="19"/>
      <c r="D9" s="19"/>
      <c r="E9" s="19"/>
      <c r="F9" s="19">
        <v>5</v>
      </c>
      <c r="G9" s="19">
        <v>8</v>
      </c>
    </row>
    <row r="10" spans="1:13" ht="16.5" customHeight="1" x14ac:dyDescent="0.3">
      <c r="A10" s="19" t="s">
        <v>19</v>
      </c>
      <c r="B10" s="19">
        <v>13</v>
      </c>
      <c r="C10" s="19"/>
      <c r="D10" s="19"/>
      <c r="E10" s="19"/>
      <c r="F10" s="19">
        <v>5</v>
      </c>
      <c r="G10" s="19">
        <v>3</v>
      </c>
    </row>
    <row r="11" spans="1:13" ht="16.5" customHeight="1" x14ac:dyDescent="0.3">
      <c r="A11" s="19" t="s">
        <v>20</v>
      </c>
      <c r="B11" s="19">
        <v>14</v>
      </c>
      <c r="C11" s="19"/>
      <c r="D11" s="19"/>
      <c r="E11" s="19"/>
      <c r="F11" s="19">
        <v>5</v>
      </c>
      <c r="G11" s="19">
        <v>3</v>
      </c>
    </row>
    <row r="12" spans="1:13" ht="16.5" customHeight="1" x14ac:dyDescent="0.3">
      <c r="A12" s="19" t="s">
        <v>21</v>
      </c>
      <c r="B12" s="19">
        <v>15</v>
      </c>
      <c r="C12" s="19"/>
      <c r="D12" s="19"/>
      <c r="E12" s="19"/>
      <c r="F12" s="19">
        <v>5</v>
      </c>
      <c r="G12" s="19">
        <v>3</v>
      </c>
    </row>
  </sheetData>
  <mergeCells count="2">
    <mergeCell ref="B1:G1"/>
    <mergeCell ref="J6:M8"/>
  </mergeCells>
  <pageMargins left="0.70866141732283472" right="0.70866141732283472" top="0.74803149606299213" bottom="0.74803149606299213" header="0.31496062992125984" footer="0.31496062992125984"/>
  <pageSetup paperSize="9" scale="98" fitToWidth="0" fitToHeight="0" orientation="landscape" r:id="rId1"/>
  <rowBreaks count="5" manualBreakCount="5">
    <brk id="33" max="16383" man="1"/>
    <brk id="65" max="13" man="1"/>
    <brk id="98" max="13" man="1"/>
    <brk id="131" max="13" man="1"/>
    <brk id="164" max="13" man="1"/>
  </rowBreaks>
  <colBreaks count="1" manualBreakCount="1">
    <brk id="1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3">
    <pageSetUpPr fitToPage="1"/>
  </sheetPr>
  <dimension ref="B2:D8"/>
  <sheetViews>
    <sheetView zoomScale="70" zoomScaleNormal="70" workbookViewId="0">
      <selection activeCell="E8" sqref="E8"/>
    </sheetView>
  </sheetViews>
  <sheetFormatPr defaultColWidth="15.7109375" defaultRowHeight="15" x14ac:dyDescent="0.25"/>
  <cols>
    <col min="1" max="1" width="5.7109375" customWidth="1"/>
    <col min="2" max="4" width="19.7109375" customWidth="1"/>
  </cols>
  <sheetData>
    <row r="2" spans="2:4" ht="15.75" x14ac:dyDescent="0.25">
      <c r="B2" s="98" t="s">
        <v>160</v>
      </c>
      <c r="C2" s="98"/>
      <c r="D2" s="98"/>
    </row>
    <row r="3" spans="2:4" x14ac:dyDescent="0.25">
      <c r="B3" s="15"/>
      <c r="C3" s="16"/>
      <c r="D3" s="17"/>
    </row>
    <row r="4" spans="2:4" x14ac:dyDescent="0.25">
      <c r="B4" s="15"/>
      <c r="C4" s="16"/>
      <c r="D4" s="17"/>
    </row>
    <row r="5" spans="2:4" x14ac:dyDescent="0.25">
      <c r="B5" s="15"/>
      <c r="C5" s="16"/>
      <c r="D5" s="17"/>
    </row>
    <row r="6" spans="2:4" x14ac:dyDescent="0.25">
      <c r="B6" s="15"/>
      <c r="C6" s="16"/>
      <c r="D6" s="17"/>
    </row>
    <row r="7" spans="2:4" x14ac:dyDescent="0.25">
      <c r="B7" s="14">
        <f>LARGE('SINIF - VERİ GİRİŞ EKRANI'!$AS$5:$AS$43,1)</f>
        <v>70</v>
      </c>
      <c r="C7" s="14">
        <f>LARGE('SINIF - VERİ GİRİŞ EKRANI'!$AS$5:$AS$43,2)</f>
        <v>55</v>
      </c>
      <c r="D7" s="14">
        <f>LARGE('SINIF - VERİ GİRİŞ EKRANI'!$AS$5:$AS$43,3)</f>
        <v>10</v>
      </c>
    </row>
    <row r="8" spans="2:4" x14ac:dyDescent="0.25">
      <c r="B8" s="14" t="str">
        <f>INDEX('SINIF - VERİ GİRİŞ EKRANI'!$AG$5:$AG$42,MATCH('SINIF - VERİ ANALİZİ'!B7,'SINIF - VERİ GİRİŞ EKRANI'!AS5:AS42,0))</f>
        <v>BERAT ONURALP ESER</v>
      </c>
      <c r="C8" s="14" t="str">
        <f>INDEX('SINIF - VERİ GİRİŞ EKRANI'!$AG$5:$AG$42,MATCH('SINIF - VERİ ANALİZİ'!C7,'SINIF - VERİ GİRİŞ EKRANI'!AS5:AS42,0))</f>
        <v>AHMET KARAYAVUZ</v>
      </c>
      <c r="D8" s="14" t="str">
        <f>INDEX('SINIF - VERİ GİRİŞ EKRANI'!$AG$5:$AG$42,MATCH('SINIF - VERİ ANALİZİ'!D7,'SINIF - VERİ GİRİŞ EKRANI'!AS5:AS42,0))</f>
        <v>AÇELYA CANATAR</v>
      </c>
    </row>
  </sheetData>
  <sheetProtection password="E726" sheet="1" objects="1" scenarios="1"/>
  <mergeCells count="1">
    <mergeCell ref="B2:D2"/>
  </mergeCells>
  <pageMargins left="0.7" right="0.7" top="0.75" bottom="0.75" header="0.3" footer="0.3"/>
  <pageSetup paperSize="9" scale="4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4"/>
  <dimension ref="A1:AU50"/>
  <sheetViews>
    <sheetView topLeftCell="A4" zoomScale="120" zoomScaleNormal="120" workbookViewId="0">
      <selection activeCell="W12" sqref="W12"/>
    </sheetView>
  </sheetViews>
  <sheetFormatPr defaultColWidth="10.140625" defaultRowHeight="15" x14ac:dyDescent="0.25"/>
  <cols>
    <col min="1" max="1" width="5.42578125" style="21" bestFit="1" customWidth="1"/>
    <col min="2" max="2" width="8" style="21" bestFit="1" customWidth="1"/>
    <col min="3" max="3" width="21.140625" style="21" bestFit="1" customWidth="1"/>
    <col min="4" max="4" width="5" style="21" bestFit="1" customWidth="1"/>
    <col min="5" max="5" width="3" style="21" bestFit="1" customWidth="1"/>
    <col min="6" max="6" width="3.42578125" style="21" bestFit="1" customWidth="1"/>
    <col min="7" max="7" width="3.28515625" style="21" bestFit="1" customWidth="1"/>
    <col min="8" max="8" width="5.85546875" style="21" bestFit="1" customWidth="1"/>
    <col min="9" max="9" width="3.42578125" style="21" bestFit="1" customWidth="1"/>
    <col min="10" max="10" width="3.28515625" style="21" bestFit="1" customWidth="1"/>
    <col min="11" max="11" width="5.7109375" style="21" bestFit="1" customWidth="1"/>
    <col min="12" max="12" width="3.42578125" style="21" bestFit="1" customWidth="1"/>
    <col min="13" max="13" width="3.28515625" style="21" bestFit="1" customWidth="1"/>
    <col min="14" max="14" width="5.85546875" style="21" bestFit="1" customWidth="1"/>
    <col min="15" max="15" width="3.42578125" style="21" bestFit="1" customWidth="1"/>
    <col min="16" max="16" width="3.28515625" style="21" bestFit="1" customWidth="1"/>
    <col min="17" max="17" width="5.85546875" style="21" bestFit="1" customWidth="1"/>
    <col min="18" max="18" width="3.42578125" style="21" bestFit="1" customWidth="1"/>
    <col min="19" max="19" width="3.28515625" style="21" bestFit="1" customWidth="1"/>
    <col min="20" max="20" width="5.85546875" style="21" bestFit="1" customWidth="1"/>
    <col min="21" max="21" width="3.42578125" style="21" bestFit="1" customWidth="1"/>
    <col min="22" max="22" width="3.28515625" style="21" bestFit="1" customWidth="1"/>
    <col min="23" max="23" width="5.85546875" style="21" bestFit="1" customWidth="1"/>
    <col min="24" max="24" width="3.42578125" style="21" bestFit="1" customWidth="1"/>
    <col min="25" max="25" width="3.28515625" style="21" bestFit="1" customWidth="1"/>
    <col min="26" max="26" width="5.85546875" style="21" bestFit="1" customWidth="1"/>
    <col min="27" max="27" width="7" style="21" bestFit="1" customWidth="1"/>
    <col min="28" max="28" width="5.7109375" style="21" bestFit="1" customWidth="1"/>
    <col min="29" max="30" width="4" style="21" customWidth="1"/>
    <col min="31" max="32" width="5.85546875" style="21" customWidth="1"/>
    <col min="33" max="33" width="21.140625" style="21" bestFit="1" customWidth="1"/>
    <col min="34" max="45" width="5.85546875" style="21" customWidth="1"/>
    <col min="46" max="46" width="12.85546875" style="21" bestFit="1" customWidth="1"/>
    <col min="47" max="16384" width="10.140625" style="21"/>
  </cols>
  <sheetData>
    <row r="1" spans="1:46" ht="21" customHeight="1" x14ac:dyDescent="0.25">
      <c r="A1" s="99" t="s">
        <v>208</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E1" s="100" t="s">
        <v>209</v>
      </c>
      <c r="AF1" s="100"/>
      <c r="AG1" s="100"/>
      <c r="AH1" s="100"/>
      <c r="AI1" s="100"/>
      <c r="AJ1" s="100"/>
      <c r="AK1" s="100"/>
      <c r="AL1" s="100"/>
      <c r="AM1" s="100"/>
      <c r="AN1" s="100"/>
      <c r="AO1" s="100"/>
      <c r="AP1" s="100"/>
      <c r="AQ1" s="100"/>
      <c r="AR1" s="100"/>
      <c r="AS1" s="100"/>
    </row>
    <row r="2" spans="1:46" ht="21.75" customHeight="1" x14ac:dyDescent="0.25">
      <c r="A2" s="99"/>
      <c r="B2" s="99"/>
      <c r="C2" s="99"/>
      <c r="D2" s="99"/>
      <c r="E2" s="99"/>
      <c r="F2" s="99"/>
      <c r="G2" s="99"/>
      <c r="H2" s="99"/>
      <c r="I2" s="99"/>
      <c r="J2" s="99"/>
      <c r="K2" s="99"/>
      <c r="L2" s="99"/>
      <c r="M2" s="99"/>
      <c r="N2" s="99"/>
      <c r="O2" s="99"/>
      <c r="P2" s="99"/>
      <c r="Q2" s="99"/>
      <c r="R2" s="99"/>
      <c r="S2" s="99"/>
      <c r="T2" s="99"/>
      <c r="U2" s="99"/>
      <c r="V2" s="99"/>
      <c r="W2" s="99"/>
      <c r="X2" s="99"/>
      <c r="Y2" s="99"/>
      <c r="Z2" s="99"/>
      <c r="AA2" s="99"/>
      <c r="AB2" s="99"/>
      <c r="AE2" s="100"/>
      <c r="AF2" s="100"/>
      <c r="AG2" s="100"/>
      <c r="AH2" s="100"/>
      <c r="AI2" s="100"/>
      <c r="AJ2" s="100"/>
      <c r="AK2" s="100"/>
      <c r="AL2" s="100"/>
      <c r="AM2" s="100"/>
      <c r="AN2" s="100"/>
      <c r="AO2" s="100"/>
      <c r="AP2" s="100"/>
      <c r="AQ2" s="100"/>
      <c r="AR2" s="100"/>
      <c r="AS2" s="100"/>
      <c r="AT2" s="22"/>
    </row>
    <row r="3" spans="1:46" x14ac:dyDescent="0.25">
      <c r="A3" s="45"/>
      <c r="B3" s="45"/>
      <c r="C3" s="45"/>
      <c r="D3" s="45"/>
      <c r="E3" s="45"/>
      <c r="F3" s="101" t="s">
        <v>53</v>
      </c>
      <c r="G3" s="101"/>
      <c r="H3" s="101"/>
      <c r="I3" s="101" t="s">
        <v>85</v>
      </c>
      <c r="J3" s="101"/>
      <c r="K3" s="101"/>
      <c r="L3" s="101" t="s">
        <v>86</v>
      </c>
      <c r="M3" s="101"/>
      <c r="N3" s="101"/>
      <c r="O3" s="101" t="s">
        <v>59</v>
      </c>
      <c r="P3" s="101"/>
      <c r="Q3" s="101"/>
      <c r="R3" s="101" t="s">
        <v>54</v>
      </c>
      <c r="S3" s="101"/>
      <c r="T3" s="101"/>
      <c r="U3" s="101" t="s">
        <v>87</v>
      </c>
      <c r="V3" s="101"/>
      <c r="W3" s="101"/>
      <c r="X3" s="101" t="s">
        <v>88</v>
      </c>
      <c r="Y3" s="101"/>
      <c r="Z3" s="101"/>
      <c r="AA3" s="45"/>
      <c r="AB3" s="45"/>
      <c r="AE3" s="100"/>
      <c r="AF3" s="100"/>
      <c r="AG3" s="100"/>
      <c r="AH3" s="100"/>
      <c r="AI3" s="100"/>
      <c r="AJ3" s="100"/>
      <c r="AK3" s="100"/>
      <c r="AL3" s="100"/>
      <c r="AM3" s="100"/>
      <c r="AN3" s="100"/>
      <c r="AO3" s="100"/>
      <c r="AP3" s="100"/>
      <c r="AQ3" s="100"/>
      <c r="AR3" s="100"/>
      <c r="AS3" s="100"/>
      <c r="AT3" s="22"/>
    </row>
    <row r="4" spans="1:46" s="23" customFormat="1" ht="71.25" customHeight="1" x14ac:dyDescent="0.25">
      <c r="A4" s="46" t="s">
        <v>89</v>
      </c>
      <c r="B4" s="37" t="s">
        <v>90</v>
      </c>
      <c r="C4" s="37" t="s">
        <v>91</v>
      </c>
      <c r="D4" s="37" t="s">
        <v>92</v>
      </c>
      <c r="E4" s="37" t="s">
        <v>93</v>
      </c>
      <c r="F4" s="37" t="s">
        <v>144</v>
      </c>
      <c r="G4" s="37" t="s">
        <v>145</v>
      </c>
      <c r="H4" s="37" t="s">
        <v>143</v>
      </c>
      <c r="I4" s="37" t="s">
        <v>94</v>
      </c>
      <c r="J4" s="37" t="s">
        <v>142</v>
      </c>
      <c r="K4" s="37" t="s">
        <v>141</v>
      </c>
      <c r="L4" s="37" t="s">
        <v>146</v>
      </c>
      <c r="M4" s="37" t="s">
        <v>95</v>
      </c>
      <c r="N4" s="37" t="s">
        <v>147</v>
      </c>
      <c r="O4" s="37" t="s">
        <v>148</v>
      </c>
      <c r="P4" s="37" t="s">
        <v>149</v>
      </c>
      <c r="Q4" s="37" t="s">
        <v>150</v>
      </c>
      <c r="R4" s="37" t="s">
        <v>96</v>
      </c>
      <c r="S4" s="37" t="s">
        <v>151</v>
      </c>
      <c r="T4" s="37" t="s">
        <v>157</v>
      </c>
      <c r="U4" s="37" t="s">
        <v>155</v>
      </c>
      <c r="V4" s="37" t="s">
        <v>97</v>
      </c>
      <c r="W4" s="37" t="s">
        <v>152</v>
      </c>
      <c r="X4" s="37" t="s">
        <v>156</v>
      </c>
      <c r="Y4" s="37" t="s">
        <v>154</v>
      </c>
      <c r="Z4" s="37" t="s">
        <v>153</v>
      </c>
      <c r="AA4" s="37" t="s">
        <v>98</v>
      </c>
      <c r="AB4" s="47" t="s">
        <v>99</v>
      </c>
      <c r="AE4" s="24" t="s">
        <v>89</v>
      </c>
      <c r="AF4" s="25" t="s">
        <v>90</v>
      </c>
      <c r="AG4" s="25" t="s">
        <v>91</v>
      </c>
      <c r="AH4" s="25" t="s">
        <v>92</v>
      </c>
      <c r="AI4" s="26" t="s">
        <v>12</v>
      </c>
      <c r="AJ4" s="26" t="s">
        <v>13</v>
      </c>
      <c r="AK4" s="26" t="s">
        <v>14</v>
      </c>
      <c r="AL4" s="26" t="s">
        <v>15</v>
      </c>
      <c r="AM4" s="26" t="s">
        <v>16</v>
      </c>
      <c r="AN4" s="26" t="s">
        <v>17</v>
      </c>
      <c r="AO4" s="26" t="s">
        <v>18</v>
      </c>
      <c r="AP4" s="26" t="s">
        <v>19</v>
      </c>
      <c r="AQ4" s="26" t="s">
        <v>20</v>
      </c>
      <c r="AR4" s="26" t="s">
        <v>21</v>
      </c>
      <c r="AS4" s="40" t="s">
        <v>6</v>
      </c>
      <c r="AT4" s="22"/>
    </row>
    <row r="5" spans="1:46" x14ac:dyDescent="0.25">
      <c r="A5" s="27">
        <v>1</v>
      </c>
      <c r="B5" s="28">
        <v>568</v>
      </c>
      <c r="C5" s="28" t="s">
        <v>100</v>
      </c>
      <c r="D5" s="28" t="s">
        <v>101</v>
      </c>
      <c r="E5" s="28" t="s">
        <v>102</v>
      </c>
      <c r="F5" s="28">
        <v>19</v>
      </c>
      <c r="G5" s="28">
        <v>1</v>
      </c>
      <c r="H5" s="38">
        <f>IF(F5&lt;&gt;"",F5-(G5/3),"")</f>
        <v>18.666666666666668</v>
      </c>
      <c r="I5" s="28">
        <v>6</v>
      </c>
      <c r="J5" s="28">
        <v>4</v>
      </c>
      <c r="K5" s="38">
        <f t="shared" ref="K5:K42" si="0">IF(I5&lt;&gt;"",I5-(J5/3),"")</f>
        <v>4.666666666666667</v>
      </c>
      <c r="L5" s="28">
        <v>10</v>
      </c>
      <c r="M5" s="28">
        <v>0</v>
      </c>
      <c r="N5" s="38">
        <f t="shared" ref="N5:N42" si="1">IF(L5&lt;&gt;"",L5-(M5/3),"")</f>
        <v>10</v>
      </c>
      <c r="O5" s="28">
        <v>10</v>
      </c>
      <c r="P5" s="28">
        <v>0</v>
      </c>
      <c r="Q5" s="38">
        <f t="shared" ref="Q5:Q42" si="2">IF(O5&lt;&gt;"",O5-(P5/3),"")</f>
        <v>10</v>
      </c>
      <c r="R5" s="28">
        <v>15</v>
      </c>
      <c r="S5" s="28">
        <v>1</v>
      </c>
      <c r="T5" s="38">
        <f t="shared" ref="T5:T42" si="3">IF(R5&lt;&gt;"",R5-(S5/3),"")</f>
        <v>14.666666666666666</v>
      </c>
      <c r="U5" s="28">
        <v>16</v>
      </c>
      <c r="V5" s="28">
        <v>2</v>
      </c>
      <c r="W5" s="38">
        <f t="shared" ref="W5:W42" si="4">IF(U5&lt;&gt;"",U5-(V5/3),"")</f>
        <v>15.333333333333334</v>
      </c>
      <c r="X5" s="43">
        <f>SUM('SINIF - VERİ GİRİŞ EKRANI'!$F5,'SINIF - VERİ GİRİŞ EKRANI'!$I5,'SINIF - VERİ GİRİŞ EKRANI'!$L5,'SINIF - VERİ GİRİŞ EKRANI'!$O5,'SINIF - VERİ GİRİŞ EKRANI'!$R5,'SINIF - VERİ GİRİŞ EKRANI'!$U5)</f>
        <v>76</v>
      </c>
      <c r="Y5" s="43">
        <f>SUM('SINIF - VERİ GİRİŞ EKRANI'!$G5,'SINIF - VERİ GİRİŞ EKRANI'!$J5,'SINIF - VERİ GİRİŞ EKRANI'!$M5,'SINIF - VERİ GİRİŞ EKRANI'!$P5,'SINIF - VERİ GİRİŞ EKRANI'!$S5,V5)</f>
        <v>8</v>
      </c>
      <c r="Z5" s="38">
        <f t="shared" ref="Z5:Z42" si="5">IF(X5&lt;&gt;"",X5-(Y5/3),"")</f>
        <v>73.333333333333329</v>
      </c>
      <c r="AA5" s="29">
        <v>424.2</v>
      </c>
      <c r="AB5" s="30">
        <v>1</v>
      </c>
      <c r="AE5" s="28" t="s">
        <v>161</v>
      </c>
      <c r="AF5" s="28">
        <v>128</v>
      </c>
      <c r="AG5" s="28" t="s">
        <v>110</v>
      </c>
      <c r="AH5" s="28" t="s">
        <v>101</v>
      </c>
      <c r="AI5" s="28">
        <v>5</v>
      </c>
      <c r="AJ5" s="28">
        <v>5</v>
      </c>
      <c r="AK5" s="28"/>
      <c r="AL5" s="28"/>
      <c r="AM5" s="28"/>
      <c r="AN5" s="28"/>
      <c r="AO5" s="28"/>
      <c r="AP5" s="28"/>
      <c r="AQ5" s="28"/>
      <c r="AR5" s="28"/>
      <c r="AS5" s="41">
        <f t="shared" ref="AS5:AS42" si="6">SUM(AI5:AR5)</f>
        <v>10</v>
      </c>
      <c r="AT5" s="22"/>
    </row>
    <row r="6" spans="1:46" x14ac:dyDescent="0.25">
      <c r="A6" s="27">
        <v>2</v>
      </c>
      <c r="B6" s="28">
        <v>425</v>
      </c>
      <c r="C6" s="28" t="s">
        <v>103</v>
      </c>
      <c r="D6" s="28" t="s">
        <v>101</v>
      </c>
      <c r="E6" s="28" t="s">
        <v>104</v>
      </c>
      <c r="F6" s="28">
        <v>17</v>
      </c>
      <c r="G6" s="28">
        <v>3</v>
      </c>
      <c r="H6" s="38">
        <f t="shared" ref="H6:H42" si="7">IF(F6&lt;&gt;"",F6-(G6/3),"")</f>
        <v>16</v>
      </c>
      <c r="I6" s="28">
        <v>8</v>
      </c>
      <c r="J6" s="28">
        <v>2</v>
      </c>
      <c r="K6" s="38">
        <f t="shared" si="0"/>
        <v>7.333333333333333</v>
      </c>
      <c r="L6" s="28">
        <v>10</v>
      </c>
      <c r="M6" s="28">
        <v>0</v>
      </c>
      <c r="N6" s="38">
        <f t="shared" si="1"/>
        <v>10</v>
      </c>
      <c r="O6" s="28">
        <v>10</v>
      </c>
      <c r="P6" s="28">
        <v>0</v>
      </c>
      <c r="Q6" s="38">
        <f t="shared" si="2"/>
        <v>10</v>
      </c>
      <c r="R6" s="28">
        <v>15</v>
      </c>
      <c r="S6" s="28">
        <v>5</v>
      </c>
      <c r="T6" s="38">
        <f t="shared" si="3"/>
        <v>13.333333333333334</v>
      </c>
      <c r="U6" s="28">
        <v>16</v>
      </c>
      <c r="V6" s="28">
        <v>4</v>
      </c>
      <c r="W6" s="38">
        <f t="shared" si="4"/>
        <v>14.666666666666666</v>
      </c>
      <c r="X6" s="43">
        <f>SUM('SINIF - VERİ GİRİŞ EKRANI'!$F6,'SINIF - VERİ GİRİŞ EKRANI'!$I6,'SINIF - VERİ GİRİŞ EKRANI'!$L6,'SINIF - VERİ GİRİŞ EKRANI'!$O6,'SINIF - VERİ GİRİŞ EKRANI'!$R6,'SINIF - VERİ GİRİŞ EKRANI'!$U6)</f>
        <v>76</v>
      </c>
      <c r="Y6" s="43">
        <v>14</v>
      </c>
      <c r="Z6" s="38">
        <f t="shared" si="5"/>
        <v>71.333333333333329</v>
      </c>
      <c r="AA6" s="29">
        <v>415.71</v>
      </c>
      <c r="AB6" s="30">
        <v>2</v>
      </c>
      <c r="AE6" s="28" t="s">
        <v>162</v>
      </c>
      <c r="AF6" s="28">
        <v>188</v>
      </c>
      <c r="AG6" s="28" t="s">
        <v>159</v>
      </c>
      <c r="AH6" s="28" t="s">
        <v>128</v>
      </c>
      <c r="AI6" s="28">
        <v>55</v>
      </c>
      <c r="AJ6" s="28"/>
      <c r="AK6" s="28"/>
      <c r="AL6" s="28"/>
      <c r="AM6" s="28"/>
      <c r="AN6" s="28"/>
      <c r="AO6" s="28"/>
      <c r="AP6" s="28"/>
      <c r="AQ6" s="28"/>
      <c r="AR6" s="28"/>
      <c r="AS6" s="41">
        <f t="shared" si="6"/>
        <v>55</v>
      </c>
      <c r="AT6" s="22"/>
    </row>
    <row r="7" spans="1:46" x14ac:dyDescent="0.25">
      <c r="A7" s="27">
        <v>3</v>
      </c>
      <c r="B7" s="28">
        <v>473</v>
      </c>
      <c r="C7" s="28" t="s">
        <v>105</v>
      </c>
      <c r="D7" s="28" t="s">
        <v>101</v>
      </c>
      <c r="E7" s="28" t="s">
        <v>102</v>
      </c>
      <c r="F7" s="28">
        <v>19</v>
      </c>
      <c r="G7" s="28">
        <v>1</v>
      </c>
      <c r="H7" s="38">
        <f t="shared" si="7"/>
        <v>18.666666666666668</v>
      </c>
      <c r="I7" s="28">
        <v>8</v>
      </c>
      <c r="J7" s="28">
        <v>2</v>
      </c>
      <c r="K7" s="38">
        <f t="shared" si="0"/>
        <v>7.333333333333333</v>
      </c>
      <c r="L7" s="28">
        <v>9</v>
      </c>
      <c r="M7" s="28">
        <v>1</v>
      </c>
      <c r="N7" s="38">
        <f t="shared" si="1"/>
        <v>8.6666666666666661</v>
      </c>
      <c r="O7" s="28">
        <v>8</v>
      </c>
      <c r="P7" s="28">
        <v>1</v>
      </c>
      <c r="Q7" s="38">
        <f t="shared" si="2"/>
        <v>7.666666666666667</v>
      </c>
      <c r="R7" s="28">
        <v>10</v>
      </c>
      <c r="S7" s="28">
        <v>6</v>
      </c>
      <c r="T7" s="38">
        <f t="shared" si="3"/>
        <v>8</v>
      </c>
      <c r="U7" s="28">
        <v>12</v>
      </c>
      <c r="V7" s="28">
        <v>1</v>
      </c>
      <c r="W7" s="38">
        <f t="shared" si="4"/>
        <v>11.666666666666666</v>
      </c>
      <c r="X7" s="43">
        <f>SUM('SINIF - VERİ GİRİŞ EKRANI'!$F7,'SINIF - VERİ GİRİŞ EKRANI'!$I7,'SINIF - VERİ GİRİŞ EKRANI'!$L7,'SINIF - VERİ GİRİŞ EKRANI'!$O7,'SINIF - VERİ GİRİŞ EKRANI'!$R7,'SINIF - VERİ GİRİŞ EKRANI'!$U7)</f>
        <v>66</v>
      </c>
      <c r="Y7" s="43">
        <v>12</v>
      </c>
      <c r="Z7" s="38">
        <f t="shared" si="5"/>
        <v>62</v>
      </c>
      <c r="AA7" s="29">
        <v>371.84</v>
      </c>
      <c r="AB7" s="30">
        <v>3</v>
      </c>
      <c r="AE7" s="28" t="s">
        <v>163</v>
      </c>
      <c r="AF7" s="28">
        <v>25</v>
      </c>
      <c r="AG7" s="28" t="s">
        <v>118</v>
      </c>
      <c r="AH7" s="28" t="s">
        <v>101</v>
      </c>
      <c r="AI7" s="28">
        <v>5</v>
      </c>
      <c r="AJ7" s="28"/>
      <c r="AK7" s="28"/>
      <c r="AL7" s="28"/>
      <c r="AM7" s="28"/>
      <c r="AN7" s="28"/>
      <c r="AO7" s="28"/>
      <c r="AP7" s="28"/>
      <c r="AQ7" s="28"/>
      <c r="AR7" s="28"/>
      <c r="AS7" s="41">
        <f t="shared" si="6"/>
        <v>5</v>
      </c>
      <c r="AT7" s="22"/>
    </row>
    <row r="8" spans="1:46" x14ac:dyDescent="0.25">
      <c r="A8" s="27">
        <v>4</v>
      </c>
      <c r="B8" s="28">
        <v>467</v>
      </c>
      <c r="C8" s="28" t="s">
        <v>106</v>
      </c>
      <c r="D8" s="28" t="s">
        <v>101</v>
      </c>
      <c r="E8" s="28" t="s">
        <v>102</v>
      </c>
      <c r="F8" s="28">
        <v>17</v>
      </c>
      <c r="G8" s="28">
        <v>3</v>
      </c>
      <c r="H8" s="38">
        <f t="shared" si="7"/>
        <v>16</v>
      </c>
      <c r="I8" s="28">
        <v>8</v>
      </c>
      <c r="J8" s="28">
        <v>2</v>
      </c>
      <c r="K8" s="38">
        <f t="shared" si="0"/>
        <v>7.333333333333333</v>
      </c>
      <c r="L8" s="28">
        <v>10</v>
      </c>
      <c r="M8" s="28">
        <v>0</v>
      </c>
      <c r="N8" s="38">
        <f t="shared" si="1"/>
        <v>10</v>
      </c>
      <c r="O8" s="28">
        <v>7</v>
      </c>
      <c r="P8" s="28">
        <v>3</v>
      </c>
      <c r="Q8" s="38">
        <f t="shared" si="2"/>
        <v>6</v>
      </c>
      <c r="R8" s="28">
        <v>13</v>
      </c>
      <c r="S8" s="28">
        <v>7</v>
      </c>
      <c r="T8" s="38">
        <f t="shared" si="3"/>
        <v>10.666666666666666</v>
      </c>
      <c r="U8" s="28">
        <v>11</v>
      </c>
      <c r="V8" s="28">
        <v>7</v>
      </c>
      <c r="W8" s="38">
        <f t="shared" si="4"/>
        <v>8.6666666666666661</v>
      </c>
      <c r="X8" s="43">
        <f>SUM('SINIF - VERİ GİRİŞ EKRANI'!$F8,'SINIF - VERİ GİRİŞ EKRANI'!$I8,'SINIF - VERİ GİRİŞ EKRANI'!$L8,'SINIF - VERİ GİRİŞ EKRANI'!$O8,'SINIF - VERİ GİRİŞ EKRANI'!$R8,'SINIF - VERİ GİRİŞ EKRANI'!$U8)</f>
        <v>66</v>
      </c>
      <c r="Y8" s="43">
        <v>22</v>
      </c>
      <c r="Z8" s="38">
        <f t="shared" si="5"/>
        <v>58.666666666666664</v>
      </c>
      <c r="AA8" s="29">
        <v>357.25</v>
      </c>
      <c r="AB8" s="30">
        <v>4</v>
      </c>
      <c r="AE8" s="28" t="s">
        <v>164</v>
      </c>
      <c r="AF8" s="28">
        <v>370</v>
      </c>
      <c r="AG8" s="28" t="s">
        <v>139</v>
      </c>
      <c r="AH8" s="28" t="s">
        <v>128</v>
      </c>
      <c r="AI8" s="28">
        <v>5</v>
      </c>
      <c r="AJ8" s="28"/>
      <c r="AK8" s="28"/>
      <c r="AL8" s="28"/>
      <c r="AM8" s="28"/>
      <c r="AN8" s="28"/>
      <c r="AO8" s="28"/>
      <c r="AP8" s="28"/>
      <c r="AQ8" s="28"/>
      <c r="AR8" s="28"/>
      <c r="AS8" s="41">
        <f t="shared" si="6"/>
        <v>5</v>
      </c>
      <c r="AT8" s="22"/>
    </row>
    <row r="9" spans="1:46" x14ac:dyDescent="0.25">
      <c r="A9" s="27">
        <v>5</v>
      </c>
      <c r="B9" s="28">
        <v>12</v>
      </c>
      <c r="C9" s="28" t="s">
        <v>107</v>
      </c>
      <c r="D9" s="28" t="s">
        <v>101</v>
      </c>
      <c r="E9" s="28" t="s">
        <v>104</v>
      </c>
      <c r="F9" s="28">
        <v>16</v>
      </c>
      <c r="G9" s="28">
        <v>2</v>
      </c>
      <c r="H9" s="38">
        <f t="shared" si="7"/>
        <v>15.333333333333334</v>
      </c>
      <c r="I9" s="28">
        <v>6</v>
      </c>
      <c r="J9" s="28">
        <v>2</v>
      </c>
      <c r="K9" s="38">
        <f t="shared" si="0"/>
        <v>5.333333333333333</v>
      </c>
      <c r="L9" s="28">
        <v>10</v>
      </c>
      <c r="M9" s="28">
        <v>0</v>
      </c>
      <c r="N9" s="38">
        <f t="shared" si="1"/>
        <v>10</v>
      </c>
      <c r="O9" s="28">
        <v>5</v>
      </c>
      <c r="P9" s="28">
        <v>1</v>
      </c>
      <c r="Q9" s="38">
        <f t="shared" si="2"/>
        <v>4.666666666666667</v>
      </c>
      <c r="R9" s="28">
        <v>7</v>
      </c>
      <c r="S9" s="28">
        <v>3</v>
      </c>
      <c r="T9" s="38">
        <f t="shared" si="3"/>
        <v>6</v>
      </c>
      <c r="U9" s="28">
        <v>17</v>
      </c>
      <c r="V9" s="28">
        <v>1</v>
      </c>
      <c r="W9" s="38">
        <f t="shared" si="4"/>
        <v>16.666666666666668</v>
      </c>
      <c r="X9" s="43">
        <f>SUM('SINIF - VERİ GİRİŞ EKRANI'!$F9,'SINIF - VERİ GİRİŞ EKRANI'!$I9,'SINIF - VERİ GİRİŞ EKRANI'!$L9,'SINIF - VERİ GİRİŞ EKRANI'!$O9,'SINIF - VERİ GİRİŞ EKRANI'!$R9,'SINIF - VERİ GİRİŞ EKRANI'!$U9)</f>
        <v>61</v>
      </c>
      <c r="Y9" s="43">
        <v>9</v>
      </c>
      <c r="Z9" s="38">
        <f t="shared" si="5"/>
        <v>58</v>
      </c>
      <c r="AA9" s="29">
        <v>351.9</v>
      </c>
      <c r="AB9" s="30">
        <v>5</v>
      </c>
      <c r="AE9" s="28" t="s">
        <v>165</v>
      </c>
      <c r="AF9" s="28">
        <v>369</v>
      </c>
      <c r="AG9" s="28" t="s">
        <v>112</v>
      </c>
      <c r="AH9" s="28" t="s">
        <v>101</v>
      </c>
      <c r="AI9" s="28">
        <v>5</v>
      </c>
      <c r="AJ9" s="28"/>
      <c r="AK9" s="28"/>
      <c r="AL9" s="28"/>
      <c r="AM9" s="28"/>
      <c r="AN9" s="28"/>
      <c r="AO9" s="28"/>
      <c r="AP9" s="28"/>
      <c r="AQ9" s="28"/>
      <c r="AR9" s="28"/>
      <c r="AS9" s="41">
        <f t="shared" si="6"/>
        <v>5</v>
      </c>
      <c r="AT9" s="22"/>
    </row>
    <row r="10" spans="1:46" x14ac:dyDescent="0.25">
      <c r="A10" s="27">
        <v>6</v>
      </c>
      <c r="B10" s="28">
        <v>246</v>
      </c>
      <c r="C10" s="28" t="s">
        <v>108</v>
      </c>
      <c r="D10" s="28" t="s">
        <v>101</v>
      </c>
      <c r="E10" s="28" t="s">
        <v>104</v>
      </c>
      <c r="F10" s="28">
        <v>15</v>
      </c>
      <c r="G10" s="28">
        <v>5</v>
      </c>
      <c r="H10" s="38">
        <f t="shared" si="7"/>
        <v>13.333333333333334</v>
      </c>
      <c r="I10" s="28">
        <v>7</v>
      </c>
      <c r="J10" s="28">
        <v>3</v>
      </c>
      <c r="K10" s="38">
        <f t="shared" si="0"/>
        <v>6</v>
      </c>
      <c r="L10" s="28">
        <v>9</v>
      </c>
      <c r="M10" s="28">
        <v>1</v>
      </c>
      <c r="N10" s="38">
        <f t="shared" si="1"/>
        <v>8.6666666666666661</v>
      </c>
      <c r="O10" s="28">
        <v>8</v>
      </c>
      <c r="P10" s="28">
        <v>1</v>
      </c>
      <c r="Q10" s="38">
        <f t="shared" si="2"/>
        <v>7.666666666666667</v>
      </c>
      <c r="R10" s="28">
        <v>10</v>
      </c>
      <c r="S10" s="28">
        <v>7</v>
      </c>
      <c r="T10" s="38">
        <f t="shared" si="3"/>
        <v>7.6666666666666661</v>
      </c>
      <c r="U10" s="28">
        <v>15</v>
      </c>
      <c r="V10" s="28">
        <v>4</v>
      </c>
      <c r="W10" s="38">
        <f t="shared" si="4"/>
        <v>13.666666666666666</v>
      </c>
      <c r="X10" s="43">
        <f>SUM('SINIF - VERİ GİRİŞ EKRANI'!$F10,'SINIF - VERİ GİRİŞ EKRANI'!$I10,'SINIF - VERİ GİRİŞ EKRANI'!$L10,'SINIF - VERİ GİRİŞ EKRANI'!$O10,'SINIF - VERİ GİRİŞ EKRANI'!$R10,'SINIF - VERİ GİRİŞ EKRANI'!$U10)</f>
        <v>64</v>
      </c>
      <c r="Y10" s="43">
        <v>21</v>
      </c>
      <c r="Z10" s="38">
        <f t="shared" si="5"/>
        <v>57</v>
      </c>
      <c r="AA10" s="29">
        <v>350.55</v>
      </c>
      <c r="AB10" s="30">
        <v>6</v>
      </c>
      <c r="AE10" s="28" t="s">
        <v>166</v>
      </c>
      <c r="AF10" s="28">
        <v>38</v>
      </c>
      <c r="AG10" s="28" t="s">
        <v>158</v>
      </c>
      <c r="AH10" s="28" t="s">
        <v>101</v>
      </c>
      <c r="AI10" s="28">
        <v>5</v>
      </c>
      <c r="AJ10" s="28"/>
      <c r="AK10" s="28"/>
      <c r="AL10" s="28"/>
      <c r="AM10" s="28"/>
      <c r="AN10" s="28"/>
      <c r="AO10" s="28"/>
      <c r="AP10" s="28"/>
      <c r="AQ10" s="28"/>
      <c r="AR10" s="28"/>
      <c r="AS10" s="41">
        <f t="shared" si="6"/>
        <v>5</v>
      </c>
      <c r="AT10" s="22"/>
    </row>
    <row r="11" spans="1:46" x14ac:dyDescent="0.25">
      <c r="A11" s="27">
        <v>7</v>
      </c>
      <c r="B11" s="28">
        <v>1</v>
      </c>
      <c r="C11" s="28" t="s">
        <v>109</v>
      </c>
      <c r="D11" s="28" t="s">
        <v>101</v>
      </c>
      <c r="E11" s="28" t="s">
        <v>102</v>
      </c>
      <c r="F11" s="28">
        <v>19</v>
      </c>
      <c r="G11" s="28">
        <v>1</v>
      </c>
      <c r="H11" s="38">
        <f t="shared" si="7"/>
        <v>18.666666666666668</v>
      </c>
      <c r="I11" s="28">
        <v>7</v>
      </c>
      <c r="J11" s="28">
        <v>3</v>
      </c>
      <c r="K11" s="38">
        <f t="shared" si="0"/>
        <v>6</v>
      </c>
      <c r="L11" s="28">
        <v>9</v>
      </c>
      <c r="M11" s="28">
        <v>1</v>
      </c>
      <c r="N11" s="38">
        <f t="shared" si="1"/>
        <v>8.6666666666666661</v>
      </c>
      <c r="O11" s="28">
        <v>9</v>
      </c>
      <c r="P11" s="28">
        <v>1</v>
      </c>
      <c r="Q11" s="38">
        <f t="shared" si="2"/>
        <v>8.6666666666666661</v>
      </c>
      <c r="R11" s="28">
        <v>4</v>
      </c>
      <c r="S11" s="28">
        <v>4</v>
      </c>
      <c r="T11" s="38">
        <f t="shared" si="3"/>
        <v>2.666666666666667</v>
      </c>
      <c r="U11" s="28">
        <v>12</v>
      </c>
      <c r="V11" s="28">
        <v>6</v>
      </c>
      <c r="W11" s="38">
        <f t="shared" si="4"/>
        <v>10</v>
      </c>
      <c r="X11" s="43">
        <f>SUM('SINIF - VERİ GİRİŞ EKRANI'!$F11,'SINIF - VERİ GİRİŞ EKRANI'!$I11,'SINIF - VERİ GİRİŞ EKRANI'!$L11,'SINIF - VERİ GİRİŞ EKRANI'!$O11,'SINIF - VERİ GİRİŞ EKRANI'!$R11,'SINIF - VERİ GİRİŞ EKRANI'!$U11)</f>
        <v>60</v>
      </c>
      <c r="Y11" s="43">
        <v>16</v>
      </c>
      <c r="Z11" s="38">
        <f t="shared" si="5"/>
        <v>54.666666666666664</v>
      </c>
      <c r="AA11" s="29">
        <v>337.78</v>
      </c>
      <c r="AB11" s="30">
        <v>7</v>
      </c>
      <c r="AE11" s="28" t="s">
        <v>167</v>
      </c>
      <c r="AF11" s="28">
        <v>79</v>
      </c>
      <c r="AG11" s="28" t="s">
        <v>138</v>
      </c>
      <c r="AH11" s="28" t="s">
        <v>101</v>
      </c>
      <c r="AI11" s="28">
        <v>5</v>
      </c>
      <c r="AJ11" s="28"/>
      <c r="AK11" s="28"/>
      <c r="AL11" s="28"/>
      <c r="AM11" s="28"/>
      <c r="AN11" s="28"/>
      <c r="AO11" s="28"/>
      <c r="AP11" s="28"/>
      <c r="AQ11" s="28"/>
      <c r="AR11" s="28"/>
      <c r="AS11" s="41">
        <f t="shared" si="6"/>
        <v>5</v>
      </c>
      <c r="AT11" s="22"/>
    </row>
    <row r="12" spans="1:46" x14ac:dyDescent="0.25">
      <c r="A12" s="27">
        <v>8</v>
      </c>
      <c r="B12" s="28">
        <v>128</v>
      </c>
      <c r="C12" s="28" t="s">
        <v>110</v>
      </c>
      <c r="D12" s="28" t="s">
        <v>101</v>
      </c>
      <c r="E12" s="28" t="s">
        <v>104</v>
      </c>
      <c r="F12" s="28">
        <v>15</v>
      </c>
      <c r="G12" s="28">
        <v>5</v>
      </c>
      <c r="H12" s="38">
        <f t="shared" si="7"/>
        <v>13.333333333333334</v>
      </c>
      <c r="I12" s="28">
        <v>4</v>
      </c>
      <c r="J12" s="28">
        <v>5</v>
      </c>
      <c r="K12" s="38">
        <f t="shared" si="0"/>
        <v>2.333333333333333</v>
      </c>
      <c r="L12" s="28">
        <v>10</v>
      </c>
      <c r="M12" s="28">
        <v>0</v>
      </c>
      <c r="N12" s="38">
        <f t="shared" si="1"/>
        <v>10</v>
      </c>
      <c r="O12" s="28">
        <v>9</v>
      </c>
      <c r="P12" s="28">
        <v>0</v>
      </c>
      <c r="Q12" s="38">
        <f t="shared" si="2"/>
        <v>9</v>
      </c>
      <c r="R12" s="28">
        <v>6</v>
      </c>
      <c r="S12" s="28">
        <v>6</v>
      </c>
      <c r="T12" s="38">
        <f t="shared" si="3"/>
        <v>4</v>
      </c>
      <c r="U12" s="28">
        <v>12</v>
      </c>
      <c r="V12" s="28">
        <v>4</v>
      </c>
      <c r="W12" s="38">
        <f t="shared" si="4"/>
        <v>10.666666666666666</v>
      </c>
      <c r="X12" s="43">
        <f>SUM('SINIF - VERİ GİRİŞ EKRANI'!$F12,'SINIF - VERİ GİRİŞ EKRANI'!$I12,'SINIF - VERİ GİRİŞ EKRANI'!$L12,'SINIF - VERİ GİRİŞ EKRANI'!$O12,'SINIF - VERİ GİRİŞ EKRANI'!$R12,'SINIF - VERİ GİRİŞ EKRANI'!$U12)</f>
        <v>56</v>
      </c>
      <c r="Y12" s="43">
        <v>20</v>
      </c>
      <c r="Z12" s="38">
        <f t="shared" si="5"/>
        <v>49.333333333333336</v>
      </c>
      <c r="AA12" s="29">
        <v>314.79000000000002</v>
      </c>
      <c r="AB12" s="30">
        <v>8</v>
      </c>
      <c r="AE12" s="28" t="s">
        <v>168</v>
      </c>
      <c r="AF12" s="28">
        <v>365</v>
      </c>
      <c r="AG12" s="28" t="s">
        <v>111</v>
      </c>
      <c r="AH12" s="28" t="s">
        <v>101</v>
      </c>
      <c r="AI12" s="28">
        <v>70</v>
      </c>
      <c r="AJ12" s="28"/>
      <c r="AK12" s="28"/>
      <c r="AL12" s="28"/>
      <c r="AM12" s="28"/>
      <c r="AN12" s="28"/>
      <c r="AO12" s="28"/>
      <c r="AP12" s="28"/>
      <c r="AQ12" s="28"/>
      <c r="AR12" s="28"/>
      <c r="AS12" s="41">
        <f t="shared" si="6"/>
        <v>70</v>
      </c>
      <c r="AT12" s="22"/>
    </row>
    <row r="13" spans="1:46" x14ac:dyDescent="0.25">
      <c r="A13" s="27">
        <v>9</v>
      </c>
      <c r="B13" s="28">
        <v>365</v>
      </c>
      <c r="C13" s="28" t="s">
        <v>111</v>
      </c>
      <c r="D13" s="28" t="s">
        <v>101</v>
      </c>
      <c r="E13" s="28" t="s">
        <v>104</v>
      </c>
      <c r="F13" s="28">
        <v>14</v>
      </c>
      <c r="G13" s="28">
        <v>5</v>
      </c>
      <c r="H13" s="38">
        <f t="shared" si="7"/>
        <v>12.333333333333334</v>
      </c>
      <c r="I13" s="28">
        <v>7</v>
      </c>
      <c r="J13" s="28">
        <v>3</v>
      </c>
      <c r="K13" s="38">
        <f t="shared" si="0"/>
        <v>6</v>
      </c>
      <c r="L13" s="28">
        <v>10</v>
      </c>
      <c r="M13" s="28">
        <v>0</v>
      </c>
      <c r="N13" s="38">
        <f t="shared" si="1"/>
        <v>10</v>
      </c>
      <c r="O13" s="28">
        <v>3</v>
      </c>
      <c r="P13" s="28">
        <v>6</v>
      </c>
      <c r="Q13" s="38">
        <f t="shared" si="2"/>
        <v>1</v>
      </c>
      <c r="R13" s="28">
        <v>9</v>
      </c>
      <c r="S13" s="28">
        <v>5</v>
      </c>
      <c r="T13" s="38">
        <f t="shared" si="3"/>
        <v>7.333333333333333</v>
      </c>
      <c r="U13" s="28">
        <v>14</v>
      </c>
      <c r="V13" s="28">
        <v>5</v>
      </c>
      <c r="W13" s="38">
        <f t="shared" si="4"/>
        <v>12.333333333333334</v>
      </c>
      <c r="X13" s="43">
        <f>SUM('SINIF - VERİ GİRİŞ EKRANI'!$F13,'SINIF - VERİ GİRİŞ EKRANI'!$I13,'SINIF - VERİ GİRİŞ EKRANI'!$L13,'SINIF - VERİ GİRİŞ EKRANI'!$O13,'SINIF - VERİ GİRİŞ EKRANI'!$R13,'SINIF - VERİ GİRİŞ EKRANI'!$U13)</f>
        <v>57</v>
      </c>
      <c r="Y13" s="43">
        <v>24</v>
      </c>
      <c r="Z13" s="38">
        <f t="shared" si="5"/>
        <v>49</v>
      </c>
      <c r="AA13" s="29">
        <v>311.89</v>
      </c>
      <c r="AB13" s="30">
        <v>9</v>
      </c>
      <c r="AE13" s="28" t="s">
        <v>169</v>
      </c>
      <c r="AF13" s="28">
        <v>803</v>
      </c>
      <c r="AG13" s="28" t="s">
        <v>133</v>
      </c>
      <c r="AH13" s="28" t="s">
        <v>122</v>
      </c>
      <c r="AI13" s="28">
        <v>5</v>
      </c>
      <c r="AJ13" s="28"/>
      <c r="AK13" s="28"/>
      <c r="AL13" s="28"/>
      <c r="AM13" s="28"/>
      <c r="AN13" s="28"/>
      <c r="AO13" s="28"/>
      <c r="AP13" s="28"/>
      <c r="AQ13" s="28"/>
      <c r="AR13" s="28"/>
      <c r="AS13" s="41">
        <f t="shared" si="6"/>
        <v>5</v>
      </c>
      <c r="AT13" s="22"/>
    </row>
    <row r="14" spans="1:46" x14ac:dyDescent="0.25">
      <c r="A14" s="27">
        <v>10</v>
      </c>
      <c r="B14" s="28">
        <v>369</v>
      </c>
      <c r="C14" s="28" t="s">
        <v>112</v>
      </c>
      <c r="D14" s="28" t="s">
        <v>101</v>
      </c>
      <c r="E14" s="28" t="s">
        <v>104</v>
      </c>
      <c r="F14" s="28">
        <v>13</v>
      </c>
      <c r="G14" s="28">
        <v>7</v>
      </c>
      <c r="H14" s="38">
        <f t="shared" si="7"/>
        <v>10.666666666666666</v>
      </c>
      <c r="I14" s="28">
        <v>8</v>
      </c>
      <c r="J14" s="28">
        <v>2</v>
      </c>
      <c r="K14" s="38">
        <f t="shared" si="0"/>
        <v>7.333333333333333</v>
      </c>
      <c r="L14" s="28">
        <v>8</v>
      </c>
      <c r="M14" s="28">
        <v>2</v>
      </c>
      <c r="N14" s="38">
        <f t="shared" si="1"/>
        <v>7.333333333333333</v>
      </c>
      <c r="O14" s="28">
        <v>7</v>
      </c>
      <c r="P14" s="28">
        <v>2</v>
      </c>
      <c r="Q14" s="38">
        <f t="shared" si="2"/>
        <v>6.333333333333333</v>
      </c>
      <c r="R14" s="28">
        <v>8</v>
      </c>
      <c r="S14" s="28">
        <v>10</v>
      </c>
      <c r="T14" s="38">
        <f t="shared" si="3"/>
        <v>4.6666666666666661</v>
      </c>
      <c r="U14" s="28">
        <v>12</v>
      </c>
      <c r="V14" s="28">
        <v>5</v>
      </c>
      <c r="W14" s="38">
        <f t="shared" si="4"/>
        <v>10.333333333333334</v>
      </c>
      <c r="X14" s="43">
        <f>SUM('SINIF - VERİ GİRİŞ EKRANI'!$F14,'SINIF - VERİ GİRİŞ EKRANI'!$I14,'SINIF - VERİ GİRİŞ EKRANI'!$L14,'SINIF - VERİ GİRİŞ EKRANI'!$O14,'SINIF - VERİ GİRİŞ EKRANI'!$R14,'SINIF - VERİ GİRİŞ EKRANI'!$U14)</f>
        <v>56</v>
      </c>
      <c r="Y14" s="43">
        <v>28</v>
      </c>
      <c r="Z14" s="38">
        <f t="shared" si="5"/>
        <v>46.666666666666664</v>
      </c>
      <c r="AA14" s="29">
        <v>304.75</v>
      </c>
      <c r="AB14" s="30">
        <v>10</v>
      </c>
      <c r="AE14" s="28" t="s">
        <v>170</v>
      </c>
      <c r="AF14" s="28">
        <v>35</v>
      </c>
      <c r="AG14" s="28" t="s">
        <v>117</v>
      </c>
      <c r="AH14" s="28" t="s">
        <v>101</v>
      </c>
      <c r="AI14" s="28">
        <v>5</v>
      </c>
      <c r="AJ14" s="28"/>
      <c r="AK14" s="28"/>
      <c r="AL14" s="28"/>
      <c r="AM14" s="28"/>
      <c r="AN14" s="28"/>
      <c r="AO14" s="28"/>
      <c r="AP14" s="28"/>
      <c r="AQ14" s="28"/>
      <c r="AR14" s="28"/>
      <c r="AS14" s="41">
        <f t="shared" si="6"/>
        <v>5</v>
      </c>
      <c r="AT14" s="22"/>
    </row>
    <row r="15" spans="1:46" x14ac:dyDescent="0.25">
      <c r="A15" s="27">
        <v>11</v>
      </c>
      <c r="B15" s="28">
        <v>318</v>
      </c>
      <c r="C15" s="28" t="s">
        <v>113</v>
      </c>
      <c r="D15" s="28" t="s">
        <v>101</v>
      </c>
      <c r="E15" s="28" t="s">
        <v>102</v>
      </c>
      <c r="F15" s="28">
        <v>14</v>
      </c>
      <c r="G15" s="28">
        <v>5</v>
      </c>
      <c r="H15" s="38">
        <f t="shared" si="7"/>
        <v>12.333333333333334</v>
      </c>
      <c r="I15" s="28">
        <v>5</v>
      </c>
      <c r="J15" s="28">
        <v>5</v>
      </c>
      <c r="K15" s="38">
        <f t="shared" si="0"/>
        <v>3.333333333333333</v>
      </c>
      <c r="L15" s="28">
        <v>10</v>
      </c>
      <c r="M15" s="28">
        <v>0</v>
      </c>
      <c r="N15" s="38">
        <f t="shared" si="1"/>
        <v>10</v>
      </c>
      <c r="O15" s="28">
        <v>8</v>
      </c>
      <c r="P15" s="28">
        <v>1</v>
      </c>
      <c r="Q15" s="38">
        <f t="shared" si="2"/>
        <v>7.666666666666667</v>
      </c>
      <c r="R15" s="28">
        <v>9</v>
      </c>
      <c r="S15" s="28">
        <v>11</v>
      </c>
      <c r="T15" s="38">
        <f t="shared" si="3"/>
        <v>5.3333333333333339</v>
      </c>
      <c r="U15" s="28">
        <v>10</v>
      </c>
      <c r="V15" s="28">
        <v>6</v>
      </c>
      <c r="W15" s="38">
        <f t="shared" si="4"/>
        <v>8</v>
      </c>
      <c r="X15" s="43">
        <f>SUM('SINIF - VERİ GİRİŞ EKRANI'!$F15,'SINIF - VERİ GİRİŞ EKRANI'!$I15,'SINIF - VERİ GİRİŞ EKRANI'!$L15,'SINIF - VERİ GİRİŞ EKRANI'!$O15,'SINIF - VERİ GİRİŞ EKRANI'!$R15,'SINIF - VERİ GİRİŞ EKRANI'!$U15)</f>
        <v>56</v>
      </c>
      <c r="Y15" s="43">
        <v>28</v>
      </c>
      <c r="Z15" s="38">
        <f t="shared" si="5"/>
        <v>46.666666666666664</v>
      </c>
      <c r="AA15" s="29">
        <v>303.3</v>
      </c>
      <c r="AB15" s="30">
        <v>11</v>
      </c>
      <c r="AE15" s="28" t="s">
        <v>171</v>
      </c>
      <c r="AF15" s="28">
        <v>109</v>
      </c>
      <c r="AG15" s="28" t="s">
        <v>116</v>
      </c>
      <c r="AH15" s="28" t="s">
        <v>101</v>
      </c>
      <c r="AI15" s="28">
        <v>5</v>
      </c>
      <c r="AJ15" s="28"/>
      <c r="AK15" s="28"/>
      <c r="AL15" s="28"/>
      <c r="AM15" s="28"/>
      <c r="AN15" s="28"/>
      <c r="AO15" s="28"/>
      <c r="AP15" s="28"/>
      <c r="AQ15" s="28"/>
      <c r="AR15" s="28"/>
      <c r="AS15" s="41">
        <f t="shared" si="6"/>
        <v>5</v>
      </c>
      <c r="AT15" s="22"/>
    </row>
    <row r="16" spans="1:46" x14ac:dyDescent="0.25">
      <c r="A16" s="27">
        <v>12</v>
      </c>
      <c r="B16" s="28">
        <v>9</v>
      </c>
      <c r="C16" s="28" t="s">
        <v>114</v>
      </c>
      <c r="D16" s="28" t="s">
        <v>101</v>
      </c>
      <c r="E16" s="28" t="s">
        <v>104</v>
      </c>
      <c r="F16" s="28">
        <v>12</v>
      </c>
      <c r="G16" s="28">
        <v>5</v>
      </c>
      <c r="H16" s="38">
        <f t="shared" si="7"/>
        <v>10.333333333333334</v>
      </c>
      <c r="I16" s="28">
        <v>8</v>
      </c>
      <c r="J16" s="28">
        <v>2</v>
      </c>
      <c r="K16" s="38">
        <f t="shared" si="0"/>
        <v>7.333333333333333</v>
      </c>
      <c r="L16" s="28">
        <v>8</v>
      </c>
      <c r="M16" s="28">
        <v>2</v>
      </c>
      <c r="N16" s="38">
        <f t="shared" si="1"/>
        <v>7.333333333333333</v>
      </c>
      <c r="O16" s="28">
        <v>6</v>
      </c>
      <c r="P16" s="28">
        <v>3</v>
      </c>
      <c r="Q16" s="38">
        <f t="shared" si="2"/>
        <v>5</v>
      </c>
      <c r="R16" s="28">
        <v>4</v>
      </c>
      <c r="S16" s="28">
        <v>4</v>
      </c>
      <c r="T16" s="38">
        <f t="shared" si="3"/>
        <v>2.666666666666667</v>
      </c>
      <c r="U16" s="28">
        <v>14</v>
      </c>
      <c r="V16" s="28">
        <v>5</v>
      </c>
      <c r="W16" s="38">
        <f t="shared" si="4"/>
        <v>12.333333333333334</v>
      </c>
      <c r="X16" s="43">
        <f>SUM('SINIF - VERİ GİRİŞ EKRANI'!$F16,'SINIF - VERİ GİRİŞ EKRANI'!$I16,'SINIF - VERİ GİRİŞ EKRANI'!$L16,'SINIF - VERİ GİRİŞ EKRANI'!$O16,'SINIF - VERİ GİRİŞ EKRANI'!$R16,'SINIF - VERİ GİRİŞ EKRANI'!$U16)</f>
        <v>52</v>
      </c>
      <c r="Y16" s="43">
        <v>21</v>
      </c>
      <c r="Z16" s="38">
        <f t="shared" si="5"/>
        <v>45</v>
      </c>
      <c r="AA16" s="29">
        <v>296.17</v>
      </c>
      <c r="AB16" s="30">
        <v>12</v>
      </c>
      <c r="AE16" s="28" t="s">
        <v>172</v>
      </c>
      <c r="AF16" s="28">
        <v>8546</v>
      </c>
      <c r="AG16" s="28" t="s">
        <v>119</v>
      </c>
      <c r="AH16" s="28" t="s">
        <v>101</v>
      </c>
      <c r="AI16" s="28"/>
      <c r="AJ16" s="28"/>
      <c r="AK16" s="28"/>
      <c r="AL16" s="28"/>
      <c r="AM16" s="28"/>
      <c r="AN16" s="28"/>
      <c r="AO16" s="28"/>
      <c r="AP16" s="28"/>
      <c r="AQ16" s="28"/>
      <c r="AR16" s="28"/>
      <c r="AS16" s="41">
        <f t="shared" si="6"/>
        <v>0</v>
      </c>
      <c r="AT16" s="22"/>
    </row>
    <row r="17" spans="1:46" x14ac:dyDescent="0.25">
      <c r="A17" s="27">
        <v>13</v>
      </c>
      <c r="B17" s="28">
        <v>121</v>
      </c>
      <c r="C17" s="28" t="s">
        <v>115</v>
      </c>
      <c r="D17" s="28" t="s">
        <v>101</v>
      </c>
      <c r="E17" s="28" t="s">
        <v>102</v>
      </c>
      <c r="F17" s="28">
        <v>10</v>
      </c>
      <c r="G17" s="28">
        <v>7</v>
      </c>
      <c r="H17" s="38">
        <f t="shared" si="7"/>
        <v>7.6666666666666661</v>
      </c>
      <c r="I17" s="28">
        <v>7</v>
      </c>
      <c r="J17" s="28">
        <v>3</v>
      </c>
      <c r="K17" s="38">
        <f t="shared" si="0"/>
        <v>6</v>
      </c>
      <c r="L17" s="28">
        <v>9</v>
      </c>
      <c r="M17" s="28">
        <v>1</v>
      </c>
      <c r="N17" s="38">
        <f t="shared" si="1"/>
        <v>8.6666666666666661</v>
      </c>
      <c r="O17" s="28">
        <v>7</v>
      </c>
      <c r="P17" s="28">
        <v>0</v>
      </c>
      <c r="Q17" s="38">
        <f t="shared" si="2"/>
        <v>7</v>
      </c>
      <c r="R17" s="28">
        <v>5</v>
      </c>
      <c r="S17" s="28">
        <v>8</v>
      </c>
      <c r="T17" s="38">
        <f t="shared" si="3"/>
        <v>2.3333333333333335</v>
      </c>
      <c r="U17" s="28">
        <v>9</v>
      </c>
      <c r="V17" s="28">
        <v>9</v>
      </c>
      <c r="W17" s="38">
        <f t="shared" si="4"/>
        <v>6</v>
      </c>
      <c r="X17" s="43">
        <f>SUM('SINIF - VERİ GİRİŞ EKRANI'!$F17,'SINIF - VERİ GİRİŞ EKRANI'!$I17,'SINIF - VERİ GİRİŞ EKRANI'!$L17,'SINIF - VERİ GİRİŞ EKRANI'!$O17,'SINIF - VERİ GİRİŞ EKRANI'!$R17,'SINIF - VERİ GİRİŞ EKRANI'!$U17)</f>
        <v>47</v>
      </c>
      <c r="Y17" s="43">
        <v>28</v>
      </c>
      <c r="Z17" s="38">
        <f t="shared" si="5"/>
        <v>37.666666666666664</v>
      </c>
      <c r="AA17" s="29">
        <v>264.19</v>
      </c>
      <c r="AB17" s="30">
        <v>13</v>
      </c>
      <c r="AE17" s="28" t="s">
        <v>173</v>
      </c>
      <c r="AF17" s="28">
        <v>318</v>
      </c>
      <c r="AG17" s="28" t="s">
        <v>113</v>
      </c>
      <c r="AH17" s="28" t="s">
        <v>101</v>
      </c>
      <c r="AI17" s="28"/>
      <c r="AJ17" s="28"/>
      <c r="AK17" s="28"/>
      <c r="AL17" s="28"/>
      <c r="AM17" s="28"/>
      <c r="AN17" s="28"/>
      <c r="AO17" s="28"/>
      <c r="AP17" s="28"/>
      <c r="AQ17" s="28"/>
      <c r="AR17" s="28"/>
      <c r="AS17" s="41">
        <f t="shared" si="6"/>
        <v>0</v>
      </c>
      <c r="AT17" s="22"/>
    </row>
    <row r="18" spans="1:46" x14ac:dyDescent="0.25">
      <c r="A18" s="27">
        <v>14</v>
      </c>
      <c r="B18" s="28">
        <v>109</v>
      </c>
      <c r="C18" s="28" t="s">
        <v>116</v>
      </c>
      <c r="D18" s="28" t="s">
        <v>101</v>
      </c>
      <c r="E18" s="28" t="s">
        <v>102</v>
      </c>
      <c r="F18" s="28">
        <v>12</v>
      </c>
      <c r="G18" s="28">
        <v>7</v>
      </c>
      <c r="H18" s="38">
        <f t="shared" si="7"/>
        <v>9.6666666666666661</v>
      </c>
      <c r="I18" s="28">
        <v>6</v>
      </c>
      <c r="J18" s="28">
        <v>3</v>
      </c>
      <c r="K18" s="38">
        <f t="shared" si="0"/>
        <v>5</v>
      </c>
      <c r="L18" s="28">
        <v>5</v>
      </c>
      <c r="M18" s="28">
        <v>5</v>
      </c>
      <c r="N18" s="38">
        <f t="shared" si="1"/>
        <v>3.333333333333333</v>
      </c>
      <c r="O18" s="28">
        <v>8</v>
      </c>
      <c r="P18" s="28">
        <v>2</v>
      </c>
      <c r="Q18" s="38">
        <f t="shared" si="2"/>
        <v>7.333333333333333</v>
      </c>
      <c r="R18" s="28">
        <v>5</v>
      </c>
      <c r="S18" s="28">
        <v>6</v>
      </c>
      <c r="T18" s="38">
        <f t="shared" si="3"/>
        <v>3</v>
      </c>
      <c r="U18" s="28">
        <v>10</v>
      </c>
      <c r="V18" s="28">
        <v>8</v>
      </c>
      <c r="W18" s="38">
        <f t="shared" si="4"/>
        <v>7.3333333333333339</v>
      </c>
      <c r="X18" s="43">
        <f>SUM('SINIF - VERİ GİRİŞ EKRANI'!$F18,'SINIF - VERİ GİRİŞ EKRANI'!$I18,'SINIF - VERİ GİRİŞ EKRANI'!$L18,'SINIF - VERİ GİRİŞ EKRANI'!$O18,'SINIF - VERİ GİRİŞ EKRANI'!$R18,'SINIF - VERİ GİRİŞ EKRANI'!$U18)</f>
        <v>46</v>
      </c>
      <c r="Y18" s="43">
        <v>31</v>
      </c>
      <c r="Z18" s="38">
        <f t="shared" si="5"/>
        <v>35.666666666666664</v>
      </c>
      <c r="AA18" s="29">
        <v>258.19</v>
      </c>
      <c r="AB18" s="30">
        <v>14</v>
      </c>
      <c r="AE18" s="28" t="s">
        <v>174</v>
      </c>
      <c r="AF18" s="28">
        <v>1</v>
      </c>
      <c r="AG18" s="28" t="s">
        <v>109</v>
      </c>
      <c r="AH18" s="28" t="s">
        <v>101</v>
      </c>
      <c r="AI18" s="28"/>
      <c r="AJ18" s="28"/>
      <c r="AK18" s="28"/>
      <c r="AL18" s="28"/>
      <c r="AM18" s="28"/>
      <c r="AN18" s="28"/>
      <c r="AO18" s="28"/>
      <c r="AP18" s="28"/>
      <c r="AQ18" s="28"/>
      <c r="AR18" s="28"/>
      <c r="AS18" s="41">
        <f t="shared" si="6"/>
        <v>0</v>
      </c>
      <c r="AT18" s="22"/>
    </row>
    <row r="19" spans="1:46" x14ac:dyDescent="0.25">
      <c r="A19" s="27">
        <v>15</v>
      </c>
      <c r="B19" s="28">
        <v>35</v>
      </c>
      <c r="C19" s="28" t="s">
        <v>117</v>
      </c>
      <c r="D19" s="28" t="s">
        <v>101</v>
      </c>
      <c r="E19" s="28" t="s">
        <v>102</v>
      </c>
      <c r="F19" s="28">
        <v>12</v>
      </c>
      <c r="G19" s="28">
        <v>5</v>
      </c>
      <c r="H19" s="38">
        <f t="shared" si="7"/>
        <v>10.333333333333334</v>
      </c>
      <c r="I19" s="28">
        <v>9</v>
      </c>
      <c r="J19" s="28">
        <v>1</v>
      </c>
      <c r="K19" s="38">
        <f t="shared" si="0"/>
        <v>8.6666666666666661</v>
      </c>
      <c r="L19" s="28">
        <v>8</v>
      </c>
      <c r="M19" s="28">
        <v>2</v>
      </c>
      <c r="N19" s="38">
        <f t="shared" si="1"/>
        <v>7.333333333333333</v>
      </c>
      <c r="O19" s="28">
        <v>1</v>
      </c>
      <c r="P19" s="28">
        <v>3</v>
      </c>
      <c r="Q19" s="38">
        <f t="shared" si="2"/>
        <v>0</v>
      </c>
      <c r="R19" s="28">
        <v>10</v>
      </c>
      <c r="S19" s="28">
        <v>6</v>
      </c>
      <c r="T19" s="38">
        <f t="shared" si="3"/>
        <v>8</v>
      </c>
      <c r="U19" s="28">
        <v>5</v>
      </c>
      <c r="V19" s="28">
        <v>10</v>
      </c>
      <c r="W19" s="38">
        <f t="shared" si="4"/>
        <v>1.6666666666666665</v>
      </c>
      <c r="X19" s="43">
        <f>SUM('SINIF - VERİ GİRİŞ EKRANI'!$F19,'SINIF - VERİ GİRİŞ EKRANI'!$I19,'SINIF - VERİ GİRİŞ EKRANI'!$L19,'SINIF - VERİ GİRİŞ EKRANI'!$O19,'SINIF - VERİ GİRİŞ EKRANI'!$R19,'SINIF - VERİ GİRİŞ EKRANI'!$U19)</f>
        <v>45</v>
      </c>
      <c r="Y19" s="43">
        <v>27</v>
      </c>
      <c r="Z19" s="38">
        <f t="shared" si="5"/>
        <v>36</v>
      </c>
      <c r="AA19" s="29">
        <v>256.62</v>
      </c>
      <c r="AB19" s="30">
        <v>15</v>
      </c>
      <c r="AE19" s="28" t="s">
        <v>175</v>
      </c>
      <c r="AF19" s="28">
        <v>12</v>
      </c>
      <c r="AG19" s="28" t="s">
        <v>107</v>
      </c>
      <c r="AH19" s="28" t="s">
        <v>101</v>
      </c>
      <c r="AI19" s="28"/>
      <c r="AJ19" s="28"/>
      <c r="AK19" s="28"/>
      <c r="AL19" s="28"/>
      <c r="AM19" s="28"/>
      <c r="AN19" s="28"/>
      <c r="AO19" s="28"/>
      <c r="AP19" s="28"/>
      <c r="AQ19" s="28"/>
      <c r="AR19" s="28"/>
      <c r="AS19" s="41">
        <f t="shared" si="6"/>
        <v>0</v>
      </c>
      <c r="AT19" s="22"/>
    </row>
    <row r="20" spans="1:46" x14ac:dyDescent="0.25">
      <c r="A20" s="27">
        <v>16</v>
      </c>
      <c r="B20" s="28">
        <v>25</v>
      </c>
      <c r="C20" s="28" t="s">
        <v>118</v>
      </c>
      <c r="D20" s="28" t="s">
        <v>101</v>
      </c>
      <c r="E20" s="28" t="s">
        <v>102</v>
      </c>
      <c r="F20" s="28">
        <v>13</v>
      </c>
      <c r="G20" s="28">
        <v>6</v>
      </c>
      <c r="H20" s="38">
        <f t="shared" si="7"/>
        <v>11</v>
      </c>
      <c r="I20" s="28">
        <v>6</v>
      </c>
      <c r="J20" s="28">
        <v>4</v>
      </c>
      <c r="K20" s="38">
        <f t="shared" si="0"/>
        <v>4.666666666666667</v>
      </c>
      <c r="L20" s="28">
        <v>9</v>
      </c>
      <c r="M20" s="28">
        <v>1</v>
      </c>
      <c r="N20" s="38">
        <f t="shared" si="1"/>
        <v>8.6666666666666661</v>
      </c>
      <c r="O20" s="28">
        <v>1</v>
      </c>
      <c r="P20" s="28">
        <v>1</v>
      </c>
      <c r="Q20" s="38">
        <f t="shared" si="2"/>
        <v>0.66666666666666674</v>
      </c>
      <c r="R20" s="28">
        <v>2</v>
      </c>
      <c r="S20" s="28">
        <v>5</v>
      </c>
      <c r="T20" s="38">
        <f t="shared" si="3"/>
        <v>0.33333333333333326</v>
      </c>
      <c r="U20" s="28">
        <v>13</v>
      </c>
      <c r="V20" s="28">
        <v>6</v>
      </c>
      <c r="W20" s="38">
        <f t="shared" si="4"/>
        <v>11</v>
      </c>
      <c r="X20" s="43">
        <f>SUM('SINIF - VERİ GİRİŞ EKRANI'!$F20,'SINIF - VERİ GİRİŞ EKRANI'!$I20,'SINIF - VERİ GİRİŞ EKRANI'!$L20,'SINIF - VERİ GİRİŞ EKRANI'!$O20,'SINIF - VERİ GİRİŞ EKRANI'!$R20,'SINIF - VERİ GİRİŞ EKRANI'!$U20)</f>
        <v>44</v>
      </c>
      <c r="Y20" s="43">
        <v>23</v>
      </c>
      <c r="Z20" s="38">
        <f t="shared" si="5"/>
        <v>36.333333333333336</v>
      </c>
      <c r="AA20" s="29">
        <v>254.14</v>
      </c>
      <c r="AB20" s="30">
        <v>16</v>
      </c>
      <c r="AE20" s="28" t="s">
        <v>176</v>
      </c>
      <c r="AF20" s="28">
        <v>467</v>
      </c>
      <c r="AG20" s="28" t="s">
        <v>106</v>
      </c>
      <c r="AH20" s="28" t="s">
        <v>101</v>
      </c>
      <c r="AI20" s="28"/>
      <c r="AJ20" s="28"/>
      <c r="AK20" s="28"/>
      <c r="AL20" s="28"/>
      <c r="AM20" s="28"/>
      <c r="AN20" s="28"/>
      <c r="AO20" s="28"/>
      <c r="AP20" s="28"/>
      <c r="AQ20" s="28"/>
      <c r="AR20" s="28"/>
      <c r="AS20" s="41">
        <f t="shared" si="6"/>
        <v>0</v>
      </c>
      <c r="AT20" s="22"/>
    </row>
    <row r="21" spans="1:46" x14ac:dyDescent="0.25">
      <c r="A21" s="27">
        <v>17</v>
      </c>
      <c r="B21" s="28">
        <v>8546</v>
      </c>
      <c r="C21" s="28" t="s">
        <v>119</v>
      </c>
      <c r="D21" s="28" t="s">
        <v>101</v>
      </c>
      <c r="E21" s="28" t="s">
        <v>104</v>
      </c>
      <c r="F21" s="28">
        <v>13</v>
      </c>
      <c r="G21" s="28">
        <v>6</v>
      </c>
      <c r="H21" s="38">
        <f t="shared" si="7"/>
        <v>11</v>
      </c>
      <c r="I21" s="28">
        <v>2</v>
      </c>
      <c r="J21" s="28">
        <v>8</v>
      </c>
      <c r="K21" s="38">
        <f t="shared" si="0"/>
        <v>-0.66666666666666652</v>
      </c>
      <c r="L21" s="28">
        <v>10</v>
      </c>
      <c r="M21" s="28">
        <v>0</v>
      </c>
      <c r="N21" s="38">
        <f t="shared" si="1"/>
        <v>10</v>
      </c>
      <c r="O21" s="28">
        <v>7</v>
      </c>
      <c r="P21" s="28">
        <v>3</v>
      </c>
      <c r="Q21" s="38">
        <f t="shared" si="2"/>
        <v>6</v>
      </c>
      <c r="R21" s="28">
        <v>4</v>
      </c>
      <c r="S21" s="28">
        <v>5</v>
      </c>
      <c r="T21" s="38">
        <f t="shared" si="3"/>
        <v>2.333333333333333</v>
      </c>
      <c r="U21" s="28">
        <v>9</v>
      </c>
      <c r="V21" s="28">
        <v>9</v>
      </c>
      <c r="W21" s="38">
        <f t="shared" si="4"/>
        <v>6</v>
      </c>
      <c r="X21" s="43">
        <f>SUM('SINIF - VERİ GİRİŞ EKRANI'!$F21,'SINIF - VERİ GİRİŞ EKRANI'!$I21,'SINIF - VERİ GİRİŞ EKRANI'!$L21,'SINIF - VERİ GİRİŞ EKRANI'!$O21,'SINIF - VERİ GİRİŞ EKRANI'!$R21,'SINIF - VERİ GİRİŞ EKRANI'!$U21)</f>
        <v>45</v>
      </c>
      <c r="Y21" s="43">
        <v>31</v>
      </c>
      <c r="Z21" s="38">
        <f t="shared" si="5"/>
        <v>34.666666666666664</v>
      </c>
      <c r="AA21" s="29">
        <v>248.4</v>
      </c>
      <c r="AB21" s="30">
        <v>17</v>
      </c>
      <c r="AE21" s="28" t="s">
        <v>177</v>
      </c>
      <c r="AF21" s="28">
        <v>212</v>
      </c>
      <c r="AG21" s="28" t="s">
        <v>134</v>
      </c>
      <c r="AH21" s="28" t="s">
        <v>122</v>
      </c>
      <c r="AI21" s="28"/>
      <c r="AJ21" s="28"/>
      <c r="AK21" s="28"/>
      <c r="AL21" s="28"/>
      <c r="AM21" s="28"/>
      <c r="AN21" s="28"/>
      <c r="AO21" s="28"/>
      <c r="AP21" s="28"/>
      <c r="AQ21" s="28"/>
      <c r="AR21" s="28"/>
      <c r="AS21" s="41">
        <f t="shared" si="6"/>
        <v>0</v>
      </c>
      <c r="AT21" s="22"/>
    </row>
    <row r="22" spans="1:46" x14ac:dyDescent="0.25">
      <c r="A22" s="27">
        <v>18</v>
      </c>
      <c r="B22" s="28">
        <v>374</v>
      </c>
      <c r="C22" s="28" t="s">
        <v>120</v>
      </c>
      <c r="D22" s="28" t="s">
        <v>101</v>
      </c>
      <c r="E22" s="28" t="s">
        <v>102</v>
      </c>
      <c r="F22" s="28">
        <v>11</v>
      </c>
      <c r="G22" s="28">
        <v>7</v>
      </c>
      <c r="H22" s="38">
        <f t="shared" si="7"/>
        <v>8.6666666666666661</v>
      </c>
      <c r="I22" s="28">
        <v>4</v>
      </c>
      <c r="J22" s="28">
        <v>4</v>
      </c>
      <c r="K22" s="38">
        <f t="shared" si="0"/>
        <v>2.666666666666667</v>
      </c>
      <c r="L22" s="28">
        <v>10</v>
      </c>
      <c r="M22" s="28">
        <v>0</v>
      </c>
      <c r="N22" s="38">
        <f t="shared" si="1"/>
        <v>10</v>
      </c>
      <c r="O22" s="28">
        <v>5</v>
      </c>
      <c r="P22" s="28">
        <v>4</v>
      </c>
      <c r="Q22" s="38">
        <f t="shared" si="2"/>
        <v>3.666666666666667</v>
      </c>
      <c r="R22" s="28">
        <v>6</v>
      </c>
      <c r="S22" s="28">
        <v>8</v>
      </c>
      <c r="T22" s="38">
        <f t="shared" si="3"/>
        <v>3.3333333333333335</v>
      </c>
      <c r="U22" s="28">
        <v>7</v>
      </c>
      <c r="V22" s="28">
        <v>6</v>
      </c>
      <c r="W22" s="38">
        <f t="shared" si="4"/>
        <v>5</v>
      </c>
      <c r="X22" s="43">
        <f>SUM('SINIF - VERİ GİRİŞ EKRANI'!$F22,'SINIF - VERİ GİRİŞ EKRANI'!$I22,'SINIF - VERİ GİRİŞ EKRANI'!$L22,'SINIF - VERİ GİRİŞ EKRANI'!$O22,'SINIF - VERİ GİRİŞ EKRANI'!$R22,'SINIF - VERİ GİRİŞ EKRANI'!$U22)</f>
        <v>43</v>
      </c>
      <c r="Y22" s="43">
        <v>29</v>
      </c>
      <c r="Z22" s="38">
        <f t="shared" si="5"/>
        <v>33.333333333333336</v>
      </c>
      <c r="AA22" s="29">
        <v>242.78</v>
      </c>
      <c r="AB22" s="30">
        <v>18</v>
      </c>
      <c r="AE22" s="28" t="s">
        <v>178</v>
      </c>
      <c r="AF22" s="28">
        <v>234</v>
      </c>
      <c r="AG22" s="28" t="s">
        <v>130</v>
      </c>
      <c r="AH22" s="28" t="s">
        <v>101</v>
      </c>
      <c r="AI22" s="28"/>
      <c r="AJ22" s="28"/>
      <c r="AK22" s="28"/>
      <c r="AL22" s="28"/>
      <c r="AM22" s="28"/>
      <c r="AN22" s="28"/>
      <c r="AO22" s="28"/>
      <c r="AP22" s="28"/>
      <c r="AQ22" s="28"/>
      <c r="AR22" s="28"/>
      <c r="AS22" s="41">
        <f t="shared" si="6"/>
        <v>0</v>
      </c>
      <c r="AT22" s="22"/>
    </row>
    <row r="23" spans="1:46" x14ac:dyDescent="0.25">
      <c r="A23" s="27">
        <v>19</v>
      </c>
      <c r="B23" s="28">
        <v>152</v>
      </c>
      <c r="C23" s="28" t="s">
        <v>121</v>
      </c>
      <c r="D23" s="28" t="s">
        <v>122</v>
      </c>
      <c r="E23" s="28" t="s">
        <v>102</v>
      </c>
      <c r="F23" s="28">
        <v>13</v>
      </c>
      <c r="G23" s="28">
        <v>7</v>
      </c>
      <c r="H23" s="38">
        <f t="shared" si="7"/>
        <v>10.666666666666666</v>
      </c>
      <c r="I23" s="28">
        <v>3</v>
      </c>
      <c r="J23" s="28">
        <v>7</v>
      </c>
      <c r="K23" s="38">
        <f t="shared" si="0"/>
        <v>0.66666666666666652</v>
      </c>
      <c r="L23" s="28">
        <v>9</v>
      </c>
      <c r="M23" s="28">
        <v>1</v>
      </c>
      <c r="N23" s="38">
        <f t="shared" si="1"/>
        <v>8.6666666666666661</v>
      </c>
      <c r="O23" s="28">
        <v>6</v>
      </c>
      <c r="P23" s="28">
        <v>4</v>
      </c>
      <c r="Q23" s="38">
        <f t="shared" si="2"/>
        <v>4.666666666666667</v>
      </c>
      <c r="R23" s="28">
        <v>4</v>
      </c>
      <c r="S23" s="28">
        <v>7</v>
      </c>
      <c r="T23" s="38">
        <f t="shared" si="3"/>
        <v>1.6666666666666665</v>
      </c>
      <c r="U23" s="28">
        <v>10</v>
      </c>
      <c r="V23" s="28">
        <v>10</v>
      </c>
      <c r="W23" s="38">
        <f t="shared" si="4"/>
        <v>6.6666666666666661</v>
      </c>
      <c r="X23" s="43">
        <f>SUM('SINIF - VERİ GİRİŞ EKRANI'!$F23,'SINIF - VERİ GİRİŞ EKRANI'!$I23,'SINIF - VERİ GİRİŞ EKRANI'!$L23,'SINIF - VERİ GİRİŞ EKRANI'!$O23,'SINIF - VERİ GİRİŞ EKRANI'!$R23,'SINIF - VERİ GİRİŞ EKRANI'!$U23)</f>
        <v>45</v>
      </c>
      <c r="Y23" s="43">
        <v>36</v>
      </c>
      <c r="Z23" s="38">
        <f t="shared" si="5"/>
        <v>33</v>
      </c>
      <c r="AA23" s="29">
        <v>241.21</v>
      </c>
      <c r="AB23" s="30">
        <v>19</v>
      </c>
      <c r="AE23" s="28" t="s">
        <v>179</v>
      </c>
      <c r="AF23" s="28">
        <v>81</v>
      </c>
      <c r="AG23" s="28" t="s">
        <v>137</v>
      </c>
      <c r="AH23" s="28" t="s">
        <v>128</v>
      </c>
      <c r="AI23" s="28"/>
      <c r="AJ23" s="28"/>
      <c r="AK23" s="28"/>
      <c r="AL23" s="28"/>
      <c r="AM23" s="28"/>
      <c r="AN23" s="28"/>
      <c r="AO23" s="28"/>
      <c r="AP23" s="28"/>
      <c r="AQ23" s="28"/>
      <c r="AR23" s="28"/>
      <c r="AS23" s="41">
        <f t="shared" si="6"/>
        <v>0</v>
      </c>
      <c r="AT23" s="22"/>
    </row>
    <row r="24" spans="1:46" x14ac:dyDescent="0.25">
      <c r="A24" s="27">
        <v>20</v>
      </c>
      <c r="B24" s="28">
        <v>30</v>
      </c>
      <c r="C24" s="28" t="s">
        <v>123</v>
      </c>
      <c r="D24" s="28" t="s">
        <v>101</v>
      </c>
      <c r="E24" s="28" t="s">
        <v>104</v>
      </c>
      <c r="F24" s="28">
        <v>10</v>
      </c>
      <c r="G24" s="28">
        <v>9</v>
      </c>
      <c r="H24" s="38">
        <f t="shared" si="7"/>
        <v>7</v>
      </c>
      <c r="I24" s="28">
        <v>6</v>
      </c>
      <c r="J24" s="28">
        <v>4</v>
      </c>
      <c r="K24" s="38">
        <f t="shared" si="0"/>
        <v>4.666666666666667</v>
      </c>
      <c r="L24" s="28">
        <v>9</v>
      </c>
      <c r="M24" s="28">
        <v>1</v>
      </c>
      <c r="N24" s="38">
        <f t="shared" si="1"/>
        <v>8.6666666666666661</v>
      </c>
      <c r="O24" s="28">
        <v>4</v>
      </c>
      <c r="P24" s="28">
        <v>4</v>
      </c>
      <c r="Q24" s="38">
        <f t="shared" si="2"/>
        <v>2.666666666666667</v>
      </c>
      <c r="R24" s="28">
        <v>6</v>
      </c>
      <c r="S24" s="28">
        <v>6</v>
      </c>
      <c r="T24" s="38">
        <f t="shared" si="3"/>
        <v>4</v>
      </c>
      <c r="U24" s="28">
        <v>7</v>
      </c>
      <c r="V24" s="28">
        <v>13</v>
      </c>
      <c r="W24" s="38">
        <f t="shared" si="4"/>
        <v>2.666666666666667</v>
      </c>
      <c r="X24" s="43">
        <f>SUM('SINIF - VERİ GİRİŞ EKRANI'!$F24,'SINIF - VERİ GİRİŞ EKRANI'!$I24,'SINIF - VERİ GİRİŞ EKRANI'!$L24,'SINIF - VERİ GİRİŞ EKRANI'!$O24,'SINIF - VERİ GİRİŞ EKRANI'!$R24,'SINIF - VERİ GİRİŞ EKRANI'!$U24)</f>
        <v>42</v>
      </c>
      <c r="Y24" s="43">
        <v>37</v>
      </c>
      <c r="Z24" s="38">
        <f t="shared" si="5"/>
        <v>29.666666666666664</v>
      </c>
      <c r="AA24" s="29">
        <v>227.76</v>
      </c>
      <c r="AB24" s="30">
        <v>20</v>
      </c>
      <c r="AE24" s="28" t="s">
        <v>180</v>
      </c>
      <c r="AF24" s="28">
        <v>121</v>
      </c>
      <c r="AG24" s="28" t="s">
        <v>115</v>
      </c>
      <c r="AH24" s="28" t="s">
        <v>101</v>
      </c>
      <c r="AI24" s="28"/>
      <c r="AJ24" s="28"/>
      <c r="AK24" s="28"/>
      <c r="AL24" s="28"/>
      <c r="AM24" s="28"/>
      <c r="AN24" s="28"/>
      <c r="AO24" s="28"/>
      <c r="AP24" s="28"/>
      <c r="AQ24" s="28"/>
      <c r="AR24" s="28"/>
      <c r="AS24" s="41">
        <f t="shared" si="6"/>
        <v>0</v>
      </c>
      <c r="AT24" s="22"/>
    </row>
    <row r="25" spans="1:46" x14ac:dyDescent="0.25">
      <c r="A25" s="27">
        <v>21</v>
      </c>
      <c r="B25" s="28">
        <v>78</v>
      </c>
      <c r="C25" s="28" t="s">
        <v>124</v>
      </c>
      <c r="D25" s="28" t="s">
        <v>122</v>
      </c>
      <c r="E25" s="28" t="s">
        <v>102</v>
      </c>
      <c r="F25" s="28">
        <v>9</v>
      </c>
      <c r="G25" s="28">
        <v>6</v>
      </c>
      <c r="H25" s="38">
        <f t="shared" si="7"/>
        <v>7</v>
      </c>
      <c r="I25" s="28">
        <v>4</v>
      </c>
      <c r="J25" s="28">
        <v>2</v>
      </c>
      <c r="K25" s="38">
        <f t="shared" si="0"/>
        <v>3.3333333333333335</v>
      </c>
      <c r="L25" s="28">
        <v>7</v>
      </c>
      <c r="M25" s="28">
        <v>2</v>
      </c>
      <c r="N25" s="38">
        <f t="shared" si="1"/>
        <v>6.333333333333333</v>
      </c>
      <c r="O25" s="28">
        <v>2</v>
      </c>
      <c r="P25" s="28">
        <v>0</v>
      </c>
      <c r="Q25" s="38">
        <f t="shared" si="2"/>
        <v>2</v>
      </c>
      <c r="R25" s="28">
        <v>4</v>
      </c>
      <c r="S25" s="28">
        <v>2</v>
      </c>
      <c r="T25" s="38">
        <f t="shared" si="3"/>
        <v>3.3333333333333335</v>
      </c>
      <c r="U25" s="28">
        <v>4</v>
      </c>
      <c r="V25" s="28">
        <v>8</v>
      </c>
      <c r="W25" s="38">
        <f t="shared" si="4"/>
        <v>1.3333333333333335</v>
      </c>
      <c r="X25" s="43">
        <f>SUM('SINIF - VERİ GİRİŞ EKRANI'!$F25,'SINIF - VERİ GİRİŞ EKRANI'!$I25,'SINIF - VERİ GİRİŞ EKRANI'!$L25,'SINIF - VERİ GİRİŞ EKRANI'!$O25,'SINIF - VERİ GİRİŞ EKRANI'!$R25,'SINIF - VERİ GİRİŞ EKRANI'!$U25)</f>
        <v>30</v>
      </c>
      <c r="Y25" s="43">
        <v>20</v>
      </c>
      <c r="Z25" s="38">
        <f t="shared" si="5"/>
        <v>23.333333333333332</v>
      </c>
      <c r="AA25" s="29">
        <v>200.45</v>
      </c>
      <c r="AB25" s="30">
        <v>21</v>
      </c>
      <c r="AE25" s="28" t="s">
        <v>181</v>
      </c>
      <c r="AF25" s="28">
        <v>9</v>
      </c>
      <c r="AG25" s="28" t="s">
        <v>114</v>
      </c>
      <c r="AH25" s="28" t="s">
        <v>101</v>
      </c>
      <c r="AI25" s="28"/>
      <c r="AJ25" s="28"/>
      <c r="AK25" s="28"/>
      <c r="AL25" s="28"/>
      <c r="AM25" s="28"/>
      <c r="AN25" s="28"/>
      <c r="AO25" s="28"/>
      <c r="AP25" s="28"/>
      <c r="AQ25" s="28"/>
      <c r="AR25" s="28"/>
      <c r="AS25" s="41">
        <f t="shared" si="6"/>
        <v>0</v>
      </c>
      <c r="AT25" s="22"/>
    </row>
    <row r="26" spans="1:46" x14ac:dyDescent="0.25">
      <c r="A26" s="27">
        <v>22</v>
      </c>
      <c r="B26" s="28">
        <v>423</v>
      </c>
      <c r="C26" s="28" t="s">
        <v>125</v>
      </c>
      <c r="D26" s="28" t="s">
        <v>122</v>
      </c>
      <c r="E26" s="28" t="s">
        <v>104</v>
      </c>
      <c r="F26" s="28">
        <v>10</v>
      </c>
      <c r="G26" s="28">
        <v>5</v>
      </c>
      <c r="H26" s="38">
        <f t="shared" si="7"/>
        <v>8.3333333333333339</v>
      </c>
      <c r="I26" s="28">
        <v>1</v>
      </c>
      <c r="J26" s="28">
        <v>4</v>
      </c>
      <c r="K26" s="38">
        <f t="shared" si="0"/>
        <v>-0.33333333333333326</v>
      </c>
      <c r="L26" s="28">
        <v>9</v>
      </c>
      <c r="M26" s="28">
        <v>1</v>
      </c>
      <c r="N26" s="38">
        <f t="shared" si="1"/>
        <v>8.6666666666666661</v>
      </c>
      <c r="O26" s="28">
        <v>5</v>
      </c>
      <c r="P26" s="28">
        <v>3</v>
      </c>
      <c r="Q26" s="38">
        <f t="shared" si="2"/>
        <v>4</v>
      </c>
      <c r="R26" s="28">
        <v>3</v>
      </c>
      <c r="S26" s="28">
        <v>4</v>
      </c>
      <c r="T26" s="38">
        <f t="shared" si="3"/>
        <v>1.6666666666666667</v>
      </c>
      <c r="U26" s="28">
        <v>4</v>
      </c>
      <c r="V26" s="28">
        <v>12</v>
      </c>
      <c r="W26" s="38">
        <f t="shared" si="4"/>
        <v>0</v>
      </c>
      <c r="X26" s="43">
        <f>SUM('SINIF - VERİ GİRİŞ EKRANI'!$F26,'SINIF - VERİ GİRİŞ EKRANI'!$I26,'SINIF - VERİ GİRİŞ EKRANI'!$L26,'SINIF - VERİ GİRİŞ EKRANI'!$O26,'SINIF - VERİ GİRİŞ EKRANI'!$R26,'SINIF - VERİ GİRİŞ EKRANI'!$U26)</f>
        <v>32</v>
      </c>
      <c r="Y26" s="43">
        <v>29</v>
      </c>
      <c r="Z26" s="38">
        <f t="shared" si="5"/>
        <v>22.333333333333336</v>
      </c>
      <c r="AA26" s="29">
        <v>194.28</v>
      </c>
      <c r="AB26" s="30">
        <v>22</v>
      </c>
      <c r="AE26" s="28" t="s">
        <v>182</v>
      </c>
      <c r="AF26" s="28">
        <v>292</v>
      </c>
      <c r="AG26" s="28" t="s">
        <v>127</v>
      </c>
      <c r="AH26" s="28" t="s">
        <v>122</v>
      </c>
      <c r="AI26" s="28"/>
      <c r="AJ26" s="28"/>
      <c r="AK26" s="28"/>
      <c r="AL26" s="28"/>
      <c r="AM26" s="28"/>
      <c r="AN26" s="28"/>
      <c r="AO26" s="28"/>
      <c r="AP26" s="28"/>
      <c r="AQ26" s="28"/>
      <c r="AR26" s="28"/>
      <c r="AS26" s="41">
        <f t="shared" si="6"/>
        <v>0</v>
      </c>
      <c r="AT26" s="22"/>
    </row>
    <row r="27" spans="1:46" x14ac:dyDescent="0.25">
      <c r="A27" s="27">
        <v>23</v>
      </c>
      <c r="B27" s="28">
        <v>71</v>
      </c>
      <c r="C27" s="28" t="s">
        <v>126</v>
      </c>
      <c r="D27" s="28" t="s">
        <v>122</v>
      </c>
      <c r="E27" s="28" t="s">
        <v>102</v>
      </c>
      <c r="F27" s="28">
        <v>9</v>
      </c>
      <c r="G27" s="28">
        <v>10</v>
      </c>
      <c r="H27" s="38">
        <f t="shared" si="7"/>
        <v>5.6666666666666661</v>
      </c>
      <c r="I27" s="28">
        <v>5</v>
      </c>
      <c r="J27" s="28">
        <v>4</v>
      </c>
      <c r="K27" s="38">
        <f t="shared" si="0"/>
        <v>3.666666666666667</v>
      </c>
      <c r="L27" s="28">
        <v>7</v>
      </c>
      <c r="M27" s="28">
        <v>3</v>
      </c>
      <c r="N27" s="38">
        <f t="shared" si="1"/>
        <v>6</v>
      </c>
      <c r="O27" s="28">
        <v>3</v>
      </c>
      <c r="P27" s="28">
        <v>4</v>
      </c>
      <c r="Q27" s="38">
        <f t="shared" si="2"/>
        <v>1.6666666666666667</v>
      </c>
      <c r="R27" s="28">
        <v>3</v>
      </c>
      <c r="S27" s="28">
        <v>5</v>
      </c>
      <c r="T27" s="38">
        <f t="shared" si="3"/>
        <v>1.3333333333333333</v>
      </c>
      <c r="U27" s="28">
        <v>7</v>
      </c>
      <c r="V27" s="28">
        <v>10</v>
      </c>
      <c r="W27" s="38">
        <f t="shared" si="4"/>
        <v>3.6666666666666665</v>
      </c>
      <c r="X27" s="43">
        <f>SUM('SINIF - VERİ GİRİŞ EKRANI'!$F27,'SINIF - VERİ GİRİŞ EKRANI'!$I27,'SINIF - VERİ GİRİŞ EKRANI'!$L27,'SINIF - VERİ GİRİŞ EKRANI'!$O27,'SINIF - VERİ GİRİŞ EKRANI'!$R27,'SINIF - VERİ GİRİŞ EKRANI'!$U27)</f>
        <v>34</v>
      </c>
      <c r="Y27" s="43">
        <v>36</v>
      </c>
      <c r="Z27" s="38">
        <f t="shared" si="5"/>
        <v>22</v>
      </c>
      <c r="AA27" s="29">
        <v>194.16</v>
      </c>
      <c r="AB27" s="30">
        <v>23</v>
      </c>
      <c r="AE27" s="28" t="s">
        <v>183</v>
      </c>
      <c r="AF27" s="28">
        <v>30</v>
      </c>
      <c r="AG27" s="28" t="s">
        <v>123</v>
      </c>
      <c r="AH27" s="28" t="s">
        <v>101</v>
      </c>
      <c r="AI27" s="28"/>
      <c r="AJ27" s="28"/>
      <c r="AK27" s="28"/>
      <c r="AL27" s="28"/>
      <c r="AM27" s="28"/>
      <c r="AN27" s="28"/>
      <c r="AO27" s="28"/>
      <c r="AP27" s="28"/>
      <c r="AQ27" s="28"/>
      <c r="AR27" s="28"/>
      <c r="AS27" s="41">
        <f t="shared" si="6"/>
        <v>0</v>
      </c>
      <c r="AT27" s="22"/>
    </row>
    <row r="28" spans="1:46" x14ac:dyDescent="0.25">
      <c r="A28" s="27">
        <v>24</v>
      </c>
      <c r="B28" s="28">
        <v>292</v>
      </c>
      <c r="C28" s="28" t="s">
        <v>127</v>
      </c>
      <c r="D28" s="28" t="s">
        <v>122</v>
      </c>
      <c r="E28" s="28" t="s">
        <v>102</v>
      </c>
      <c r="F28" s="28">
        <v>9</v>
      </c>
      <c r="G28" s="28">
        <v>7</v>
      </c>
      <c r="H28" s="38">
        <f t="shared" si="7"/>
        <v>6.6666666666666661</v>
      </c>
      <c r="I28" s="28">
        <v>2</v>
      </c>
      <c r="J28" s="28">
        <v>4</v>
      </c>
      <c r="K28" s="38">
        <f t="shared" si="0"/>
        <v>0.66666666666666674</v>
      </c>
      <c r="L28" s="28">
        <v>6</v>
      </c>
      <c r="M28" s="28">
        <v>4</v>
      </c>
      <c r="N28" s="38">
        <f t="shared" si="1"/>
        <v>4.666666666666667</v>
      </c>
      <c r="O28" s="28">
        <v>3</v>
      </c>
      <c r="P28" s="28">
        <v>3</v>
      </c>
      <c r="Q28" s="38">
        <f t="shared" si="2"/>
        <v>2</v>
      </c>
      <c r="R28" s="28">
        <v>2</v>
      </c>
      <c r="S28" s="28">
        <v>3</v>
      </c>
      <c r="T28" s="38">
        <f t="shared" si="3"/>
        <v>1</v>
      </c>
      <c r="U28" s="28">
        <v>5</v>
      </c>
      <c r="V28" s="28">
        <v>7</v>
      </c>
      <c r="W28" s="38">
        <f t="shared" si="4"/>
        <v>2.6666666666666665</v>
      </c>
      <c r="X28" s="43">
        <f>SUM('SINIF - VERİ GİRİŞ EKRANI'!$F28,'SINIF - VERİ GİRİŞ EKRANI'!$I28,'SINIF - VERİ GİRİŞ EKRANI'!$L28,'SINIF - VERİ GİRİŞ EKRANI'!$O28,'SINIF - VERİ GİRİŞ EKRANI'!$R28,'SINIF - VERİ GİRİŞ EKRANI'!$U28)</f>
        <v>27</v>
      </c>
      <c r="Y28" s="43">
        <v>28</v>
      </c>
      <c r="Z28" s="38">
        <f t="shared" si="5"/>
        <v>17.666666666666664</v>
      </c>
      <c r="AA28" s="29">
        <v>175.27</v>
      </c>
      <c r="AB28" s="30">
        <v>24</v>
      </c>
      <c r="AE28" s="28" t="s">
        <v>184</v>
      </c>
      <c r="AF28" s="28">
        <v>473</v>
      </c>
      <c r="AG28" s="28" t="s">
        <v>105</v>
      </c>
      <c r="AH28" s="28" t="s">
        <v>101</v>
      </c>
      <c r="AI28" s="28"/>
      <c r="AJ28" s="28"/>
      <c r="AK28" s="28"/>
      <c r="AL28" s="28"/>
      <c r="AM28" s="28"/>
      <c r="AN28" s="28"/>
      <c r="AO28" s="28"/>
      <c r="AP28" s="28"/>
      <c r="AQ28" s="28"/>
      <c r="AR28" s="28"/>
      <c r="AS28" s="41">
        <f t="shared" si="6"/>
        <v>0</v>
      </c>
      <c r="AT28" s="22"/>
    </row>
    <row r="29" spans="1:46" x14ac:dyDescent="0.25">
      <c r="A29" s="27">
        <v>25</v>
      </c>
      <c r="B29" s="28">
        <v>81</v>
      </c>
      <c r="C29" s="28" t="s">
        <v>137</v>
      </c>
      <c r="D29" s="28" t="s">
        <v>128</v>
      </c>
      <c r="E29" s="28" t="s">
        <v>104</v>
      </c>
      <c r="F29" s="28">
        <v>3</v>
      </c>
      <c r="G29" s="28">
        <v>5</v>
      </c>
      <c r="H29" s="38">
        <f t="shared" si="7"/>
        <v>1.3333333333333333</v>
      </c>
      <c r="I29" s="28">
        <v>5</v>
      </c>
      <c r="J29" s="28">
        <v>4</v>
      </c>
      <c r="K29" s="38">
        <f t="shared" si="0"/>
        <v>3.666666666666667</v>
      </c>
      <c r="L29" s="28">
        <v>7</v>
      </c>
      <c r="M29" s="28">
        <v>3</v>
      </c>
      <c r="N29" s="38">
        <f t="shared" si="1"/>
        <v>6</v>
      </c>
      <c r="O29" s="28">
        <v>0</v>
      </c>
      <c r="P29" s="28">
        <v>0</v>
      </c>
      <c r="Q29" s="38">
        <f t="shared" si="2"/>
        <v>0</v>
      </c>
      <c r="R29" s="28">
        <v>0</v>
      </c>
      <c r="S29" s="28">
        <v>0</v>
      </c>
      <c r="T29" s="38">
        <f t="shared" si="3"/>
        <v>0</v>
      </c>
      <c r="U29" s="28">
        <v>8</v>
      </c>
      <c r="V29" s="28">
        <v>5</v>
      </c>
      <c r="W29" s="38">
        <f t="shared" si="4"/>
        <v>6.333333333333333</v>
      </c>
      <c r="X29" s="43">
        <f>SUM('SINIF - VERİ GİRİŞ EKRANI'!$F29,'SINIF - VERİ GİRİŞ EKRANI'!$I29,'SINIF - VERİ GİRİŞ EKRANI'!$L29,'SINIF - VERİ GİRİŞ EKRANI'!$O29,'SINIF - VERİ GİRİŞ EKRANI'!$R29,'SINIF - VERİ GİRİŞ EKRANI'!$U29)</f>
        <v>23</v>
      </c>
      <c r="Y29" s="43">
        <v>17</v>
      </c>
      <c r="Z29" s="38">
        <f t="shared" si="5"/>
        <v>17.333333333333332</v>
      </c>
      <c r="AA29" s="29">
        <v>173.25</v>
      </c>
      <c r="AB29" s="30">
        <v>25</v>
      </c>
      <c r="AE29" s="28" t="s">
        <v>185</v>
      </c>
      <c r="AF29" s="28">
        <v>152</v>
      </c>
      <c r="AG29" s="28" t="s">
        <v>121</v>
      </c>
      <c r="AH29" s="28" t="s">
        <v>122</v>
      </c>
      <c r="AI29" s="28"/>
      <c r="AJ29" s="28"/>
      <c r="AK29" s="28"/>
      <c r="AL29" s="28"/>
      <c r="AM29" s="28"/>
      <c r="AN29" s="28"/>
      <c r="AO29" s="28"/>
      <c r="AP29" s="28"/>
      <c r="AQ29" s="28"/>
      <c r="AR29" s="28"/>
      <c r="AS29" s="41">
        <f t="shared" si="6"/>
        <v>0</v>
      </c>
      <c r="AT29" s="22"/>
    </row>
    <row r="30" spans="1:46" x14ac:dyDescent="0.25">
      <c r="A30" s="27">
        <v>26</v>
      </c>
      <c r="B30" s="28">
        <v>120</v>
      </c>
      <c r="C30" s="28" t="s">
        <v>129</v>
      </c>
      <c r="D30" s="28" t="s">
        <v>101</v>
      </c>
      <c r="E30" s="28" t="s">
        <v>102</v>
      </c>
      <c r="F30" s="28">
        <v>6</v>
      </c>
      <c r="G30" s="28">
        <v>11</v>
      </c>
      <c r="H30" s="38">
        <f t="shared" si="7"/>
        <v>2.3333333333333335</v>
      </c>
      <c r="I30" s="28">
        <v>3</v>
      </c>
      <c r="J30" s="28">
        <v>7</v>
      </c>
      <c r="K30" s="38">
        <f t="shared" si="0"/>
        <v>0.66666666666666652</v>
      </c>
      <c r="L30" s="28">
        <v>9</v>
      </c>
      <c r="M30" s="28">
        <v>1</v>
      </c>
      <c r="N30" s="38">
        <f t="shared" si="1"/>
        <v>8.6666666666666661</v>
      </c>
      <c r="O30" s="28">
        <v>2</v>
      </c>
      <c r="P30" s="28">
        <v>8</v>
      </c>
      <c r="Q30" s="38">
        <f t="shared" si="2"/>
        <v>-0.66666666666666652</v>
      </c>
      <c r="R30" s="28">
        <v>4</v>
      </c>
      <c r="S30" s="28">
        <v>12</v>
      </c>
      <c r="T30" s="38">
        <f t="shared" si="3"/>
        <v>0</v>
      </c>
      <c r="U30" s="28">
        <v>10</v>
      </c>
      <c r="V30" s="28">
        <v>10</v>
      </c>
      <c r="W30" s="38">
        <f t="shared" si="4"/>
        <v>6.6666666666666661</v>
      </c>
      <c r="X30" s="43">
        <f>SUM('SINIF - VERİ GİRİŞ EKRANI'!$F30,'SINIF - VERİ GİRİŞ EKRANI'!$I30,'SINIF - VERİ GİRİŞ EKRANI'!$L30,'SINIF - VERİ GİRİŞ EKRANI'!$O30,'SINIF - VERİ GİRİŞ EKRANI'!$R30,'SINIF - VERİ GİRİŞ EKRANI'!$U30)</f>
        <v>34</v>
      </c>
      <c r="Y30" s="43">
        <v>49</v>
      </c>
      <c r="Z30" s="38">
        <f t="shared" si="5"/>
        <v>17.666666666666668</v>
      </c>
      <c r="AA30" s="29">
        <v>172.43</v>
      </c>
      <c r="AB30" s="30">
        <v>26</v>
      </c>
      <c r="AE30" s="28" t="s">
        <v>186</v>
      </c>
      <c r="AF30" s="28">
        <v>423</v>
      </c>
      <c r="AG30" s="28" t="s">
        <v>125</v>
      </c>
      <c r="AH30" s="28" t="s">
        <v>122</v>
      </c>
      <c r="AI30" s="28"/>
      <c r="AJ30" s="28"/>
      <c r="AK30" s="28"/>
      <c r="AL30" s="28"/>
      <c r="AM30" s="28"/>
      <c r="AN30" s="28"/>
      <c r="AO30" s="28"/>
      <c r="AP30" s="28"/>
      <c r="AQ30" s="28"/>
      <c r="AR30" s="28"/>
      <c r="AS30" s="41">
        <f t="shared" si="6"/>
        <v>0</v>
      </c>
      <c r="AT30" s="22"/>
    </row>
    <row r="31" spans="1:46" x14ac:dyDescent="0.25">
      <c r="A31" s="27">
        <v>27</v>
      </c>
      <c r="B31" s="28">
        <v>234</v>
      </c>
      <c r="C31" s="28" t="s">
        <v>130</v>
      </c>
      <c r="D31" s="28" t="s">
        <v>101</v>
      </c>
      <c r="E31" s="28" t="s">
        <v>104</v>
      </c>
      <c r="F31" s="28">
        <v>9</v>
      </c>
      <c r="G31" s="28">
        <v>11</v>
      </c>
      <c r="H31" s="38">
        <f t="shared" si="7"/>
        <v>5.3333333333333339</v>
      </c>
      <c r="I31" s="28">
        <v>2</v>
      </c>
      <c r="J31" s="28">
        <v>8</v>
      </c>
      <c r="K31" s="38">
        <f t="shared" si="0"/>
        <v>-0.66666666666666652</v>
      </c>
      <c r="L31" s="28">
        <v>10</v>
      </c>
      <c r="M31" s="28">
        <v>0</v>
      </c>
      <c r="N31" s="38">
        <f t="shared" si="1"/>
        <v>10</v>
      </c>
      <c r="O31" s="28">
        <v>0</v>
      </c>
      <c r="P31" s="28">
        <v>0</v>
      </c>
      <c r="Q31" s="38">
        <f t="shared" si="2"/>
        <v>0</v>
      </c>
      <c r="R31" s="28">
        <v>4</v>
      </c>
      <c r="S31" s="28">
        <v>16</v>
      </c>
      <c r="T31" s="38">
        <f t="shared" si="3"/>
        <v>-1.333333333333333</v>
      </c>
      <c r="U31" s="28">
        <v>8</v>
      </c>
      <c r="V31" s="28">
        <v>12</v>
      </c>
      <c r="W31" s="38">
        <f t="shared" si="4"/>
        <v>4</v>
      </c>
      <c r="X31" s="43">
        <f>SUM('SINIF - VERİ GİRİŞ EKRANI'!$F31,'SINIF - VERİ GİRİŞ EKRANI'!$I31,'SINIF - VERİ GİRİŞ EKRANI'!$L31,'SINIF - VERİ GİRİŞ EKRANI'!$O31,'SINIF - VERİ GİRİŞ EKRANI'!$R31,'SINIF - VERİ GİRİŞ EKRANI'!$U31)</f>
        <v>33</v>
      </c>
      <c r="Y31" s="43">
        <v>47</v>
      </c>
      <c r="Z31" s="38">
        <f t="shared" si="5"/>
        <v>17.333333333333336</v>
      </c>
      <c r="AA31" s="29">
        <v>169.27</v>
      </c>
      <c r="AB31" s="30">
        <v>27</v>
      </c>
      <c r="AE31" s="28" t="s">
        <v>187</v>
      </c>
      <c r="AF31" s="28">
        <v>203</v>
      </c>
      <c r="AG31" s="28" t="s">
        <v>135</v>
      </c>
      <c r="AH31" s="28" t="s">
        <v>128</v>
      </c>
      <c r="AI31" s="28"/>
      <c r="AJ31" s="28"/>
      <c r="AK31" s="28"/>
      <c r="AL31" s="28"/>
      <c r="AM31" s="28"/>
      <c r="AN31" s="28"/>
      <c r="AO31" s="28"/>
      <c r="AP31" s="28"/>
      <c r="AQ31" s="28"/>
      <c r="AR31" s="28"/>
      <c r="AS31" s="41">
        <f t="shared" si="6"/>
        <v>0</v>
      </c>
      <c r="AT31" s="22"/>
    </row>
    <row r="32" spans="1:46" x14ac:dyDescent="0.25">
      <c r="A32" s="27">
        <v>28</v>
      </c>
      <c r="B32" s="28">
        <v>117</v>
      </c>
      <c r="C32" s="28" t="s">
        <v>131</v>
      </c>
      <c r="D32" s="28" t="s">
        <v>128</v>
      </c>
      <c r="E32" s="28" t="s">
        <v>102</v>
      </c>
      <c r="F32" s="28">
        <v>7</v>
      </c>
      <c r="G32" s="28">
        <v>12</v>
      </c>
      <c r="H32" s="38">
        <f t="shared" si="7"/>
        <v>3</v>
      </c>
      <c r="I32" s="28">
        <v>6</v>
      </c>
      <c r="J32" s="28">
        <v>4</v>
      </c>
      <c r="K32" s="38">
        <f t="shared" si="0"/>
        <v>4.666666666666667</v>
      </c>
      <c r="L32" s="28">
        <v>6</v>
      </c>
      <c r="M32" s="28">
        <v>3</v>
      </c>
      <c r="N32" s="38">
        <f t="shared" si="1"/>
        <v>5</v>
      </c>
      <c r="O32" s="28">
        <v>2</v>
      </c>
      <c r="P32" s="28">
        <v>4</v>
      </c>
      <c r="Q32" s="38">
        <f t="shared" si="2"/>
        <v>0.66666666666666674</v>
      </c>
      <c r="R32" s="28">
        <v>3</v>
      </c>
      <c r="S32" s="28">
        <v>11</v>
      </c>
      <c r="T32" s="38">
        <f t="shared" si="3"/>
        <v>-0.66666666666666652</v>
      </c>
      <c r="U32" s="28">
        <v>5</v>
      </c>
      <c r="V32" s="28">
        <v>11</v>
      </c>
      <c r="W32" s="38">
        <f t="shared" si="4"/>
        <v>1.3333333333333335</v>
      </c>
      <c r="X32" s="43">
        <f>SUM('SINIF - VERİ GİRİŞ EKRANI'!$F32,'SINIF - VERİ GİRİŞ EKRANI'!$I32,'SINIF - VERİ GİRİŞ EKRANI'!$L32,'SINIF - VERİ GİRİŞ EKRANI'!$O32,'SINIF - VERİ GİRİŞ EKRANI'!$R32,'SINIF - VERİ GİRİŞ EKRANI'!$U32)</f>
        <v>29</v>
      </c>
      <c r="Y32" s="43">
        <v>45</v>
      </c>
      <c r="Z32" s="38">
        <f t="shared" si="5"/>
        <v>14</v>
      </c>
      <c r="AA32" s="29">
        <v>158.93</v>
      </c>
      <c r="AB32" s="30">
        <v>28</v>
      </c>
      <c r="AE32" s="28" t="s">
        <v>188</v>
      </c>
      <c r="AF32" s="28">
        <v>122</v>
      </c>
      <c r="AG32" s="28" t="s">
        <v>140</v>
      </c>
      <c r="AH32" s="28" t="s">
        <v>128</v>
      </c>
      <c r="AI32" s="28"/>
      <c r="AJ32" s="28"/>
      <c r="AK32" s="28"/>
      <c r="AL32" s="28"/>
      <c r="AM32" s="28"/>
      <c r="AN32" s="28"/>
      <c r="AO32" s="28"/>
      <c r="AP32" s="28"/>
      <c r="AQ32" s="28"/>
      <c r="AR32" s="28"/>
      <c r="AS32" s="41">
        <f t="shared" si="6"/>
        <v>0</v>
      </c>
      <c r="AT32" s="22"/>
    </row>
    <row r="33" spans="1:47" x14ac:dyDescent="0.25">
      <c r="A33" s="27">
        <v>29</v>
      </c>
      <c r="B33" s="28">
        <v>372</v>
      </c>
      <c r="C33" s="28" t="s">
        <v>132</v>
      </c>
      <c r="D33" s="28" t="s">
        <v>122</v>
      </c>
      <c r="E33" s="28" t="s">
        <v>104</v>
      </c>
      <c r="F33" s="28">
        <v>3</v>
      </c>
      <c r="G33" s="28">
        <v>16</v>
      </c>
      <c r="H33" s="38">
        <f t="shared" si="7"/>
        <v>-2.333333333333333</v>
      </c>
      <c r="I33" s="28">
        <v>4</v>
      </c>
      <c r="J33" s="28">
        <v>6</v>
      </c>
      <c r="K33" s="38">
        <f t="shared" si="0"/>
        <v>2</v>
      </c>
      <c r="L33" s="28">
        <v>6</v>
      </c>
      <c r="M33" s="28">
        <v>4</v>
      </c>
      <c r="N33" s="38">
        <f t="shared" si="1"/>
        <v>4.666666666666667</v>
      </c>
      <c r="O33" s="28">
        <v>6</v>
      </c>
      <c r="P33" s="28">
        <v>4</v>
      </c>
      <c r="Q33" s="38">
        <f t="shared" si="2"/>
        <v>4.666666666666667</v>
      </c>
      <c r="R33" s="28">
        <v>1</v>
      </c>
      <c r="S33" s="28">
        <v>1</v>
      </c>
      <c r="T33" s="38">
        <f t="shared" si="3"/>
        <v>0.66666666666666674</v>
      </c>
      <c r="U33" s="28">
        <v>4</v>
      </c>
      <c r="V33" s="28">
        <v>5</v>
      </c>
      <c r="W33" s="38">
        <f t="shared" si="4"/>
        <v>2.333333333333333</v>
      </c>
      <c r="X33" s="43">
        <f>SUM('SINIF - VERİ GİRİŞ EKRANI'!$F33,'SINIF - VERİ GİRİŞ EKRANI'!$I33,'SINIF - VERİ GİRİŞ EKRANI'!$L33,'SINIF - VERİ GİRİŞ EKRANI'!$O33,'SINIF - VERİ GİRİŞ EKRANI'!$R33,'SINIF - VERİ GİRİŞ EKRANI'!$U33)</f>
        <v>24</v>
      </c>
      <c r="Y33" s="43">
        <v>36</v>
      </c>
      <c r="Z33" s="38">
        <f t="shared" si="5"/>
        <v>12</v>
      </c>
      <c r="AA33" s="29">
        <v>153.16999999999999</v>
      </c>
      <c r="AB33" s="30">
        <v>29</v>
      </c>
      <c r="AE33" s="28" t="s">
        <v>189</v>
      </c>
      <c r="AF33" s="28">
        <v>372</v>
      </c>
      <c r="AG33" s="28" t="s">
        <v>132</v>
      </c>
      <c r="AH33" s="28" t="s">
        <v>122</v>
      </c>
      <c r="AI33" s="28"/>
      <c r="AJ33" s="28"/>
      <c r="AK33" s="28"/>
      <c r="AL33" s="28"/>
      <c r="AM33" s="28"/>
      <c r="AN33" s="28"/>
      <c r="AO33" s="28"/>
      <c r="AP33" s="28"/>
      <c r="AQ33" s="28"/>
      <c r="AR33" s="28"/>
      <c r="AS33" s="41">
        <f t="shared" si="6"/>
        <v>0</v>
      </c>
      <c r="AT33" s="22"/>
    </row>
    <row r="34" spans="1:47" x14ac:dyDescent="0.25">
      <c r="A34" s="27">
        <v>30</v>
      </c>
      <c r="B34" s="28">
        <v>803</v>
      </c>
      <c r="C34" s="28" t="s">
        <v>133</v>
      </c>
      <c r="D34" s="28" t="s">
        <v>122</v>
      </c>
      <c r="E34" s="28" t="s">
        <v>104</v>
      </c>
      <c r="F34" s="28">
        <v>11</v>
      </c>
      <c r="G34" s="28">
        <v>7</v>
      </c>
      <c r="H34" s="38">
        <f t="shared" si="7"/>
        <v>8.6666666666666661</v>
      </c>
      <c r="I34" s="28">
        <v>1</v>
      </c>
      <c r="J34" s="28">
        <v>6</v>
      </c>
      <c r="K34" s="38">
        <f t="shared" si="0"/>
        <v>-1</v>
      </c>
      <c r="L34" s="28">
        <v>4</v>
      </c>
      <c r="M34" s="28">
        <v>4</v>
      </c>
      <c r="N34" s="38">
        <f t="shared" si="1"/>
        <v>2.666666666666667</v>
      </c>
      <c r="O34" s="28">
        <v>3</v>
      </c>
      <c r="P34" s="28">
        <v>5</v>
      </c>
      <c r="Q34" s="38">
        <f t="shared" si="2"/>
        <v>1.3333333333333333</v>
      </c>
      <c r="R34" s="28">
        <v>2</v>
      </c>
      <c r="S34" s="28">
        <v>6</v>
      </c>
      <c r="T34" s="38">
        <f t="shared" si="3"/>
        <v>0</v>
      </c>
      <c r="U34" s="28">
        <v>4</v>
      </c>
      <c r="V34" s="28">
        <v>10</v>
      </c>
      <c r="W34" s="38">
        <f t="shared" si="4"/>
        <v>0.66666666666666652</v>
      </c>
      <c r="X34" s="43">
        <f>SUM('SINIF - VERİ GİRİŞ EKRANI'!$F34,'SINIF - VERİ GİRİŞ EKRANI'!$I34,'SINIF - VERİ GİRİŞ EKRANI'!$L34,'SINIF - VERİ GİRİŞ EKRANI'!$O34,'SINIF - VERİ GİRİŞ EKRANI'!$R34,'SINIF - VERİ GİRİŞ EKRANI'!$U34)</f>
        <v>25</v>
      </c>
      <c r="Y34" s="43">
        <v>38</v>
      </c>
      <c r="Z34" s="38">
        <f t="shared" si="5"/>
        <v>12.333333333333334</v>
      </c>
      <c r="AA34" s="29">
        <v>151.63999999999999</v>
      </c>
      <c r="AB34" s="30">
        <v>30</v>
      </c>
      <c r="AE34" s="28" t="s">
        <v>190</v>
      </c>
      <c r="AF34" s="28">
        <v>117</v>
      </c>
      <c r="AG34" s="28" t="s">
        <v>131</v>
      </c>
      <c r="AH34" s="28" t="s">
        <v>128</v>
      </c>
      <c r="AI34" s="28"/>
      <c r="AJ34" s="28"/>
      <c r="AK34" s="28"/>
      <c r="AL34" s="28"/>
      <c r="AM34" s="28"/>
      <c r="AN34" s="28"/>
      <c r="AO34" s="28"/>
      <c r="AP34" s="28"/>
      <c r="AQ34" s="28"/>
      <c r="AR34" s="28"/>
      <c r="AS34" s="41">
        <f t="shared" si="6"/>
        <v>0</v>
      </c>
      <c r="AT34" s="22"/>
    </row>
    <row r="35" spans="1:47" x14ac:dyDescent="0.25">
      <c r="A35" s="27">
        <v>31</v>
      </c>
      <c r="B35" s="28">
        <v>38</v>
      </c>
      <c r="C35" s="28" t="s">
        <v>158</v>
      </c>
      <c r="D35" s="28" t="s">
        <v>101</v>
      </c>
      <c r="E35" s="28" t="s">
        <v>102</v>
      </c>
      <c r="F35" s="28">
        <v>11</v>
      </c>
      <c r="G35" s="28">
        <v>8</v>
      </c>
      <c r="H35" s="38">
        <f t="shared" si="7"/>
        <v>8.3333333333333339</v>
      </c>
      <c r="I35" s="28">
        <v>3</v>
      </c>
      <c r="J35" s="28">
        <v>7</v>
      </c>
      <c r="K35" s="38">
        <f t="shared" si="0"/>
        <v>0.66666666666666652</v>
      </c>
      <c r="L35" s="28">
        <v>6</v>
      </c>
      <c r="M35" s="28">
        <v>4</v>
      </c>
      <c r="N35" s="38">
        <f t="shared" si="1"/>
        <v>4.666666666666667</v>
      </c>
      <c r="O35" s="28">
        <v>3</v>
      </c>
      <c r="P35" s="28">
        <v>7</v>
      </c>
      <c r="Q35" s="38">
        <f t="shared" si="2"/>
        <v>0.66666666666666652</v>
      </c>
      <c r="R35" s="28">
        <v>2</v>
      </c>
      <c r="S35" s="28">
        <v>18</v>
      </c>
      <c r="T35" s="38">
        <f t="shared" si="3"/>
        <v>-4</v>
      </c>
      <c r="U35" s="28">
        <v>6</v>
      </c>
      <c r="V35" s="28">
        <v>12</v>
      </c>
      <c r="W35" s="38">
        <f t="shared" si="4"/>
        <v>2</v>
      </c>
      <c r="X35" s="43">
        <f>SUM('SINIF - VERİ GİRİŞ EKRANI'!$F35,'SINIF - VERİ GİRİŞ EKRANI'!$I35,'SINIF - VERİ GİRİŞ EKRANI'!$L35,'SINIF - VERİ GİRİŞ EKRANI'!$O35,'SINIF - VERİ GİRİŞ EKRANI'!$R35,'SINIF - VERİ GİRİŞ EKRANI'!$U35)</f>
        <v>31</v>
      </c>
      <c r="Y35" s="43">
        <v>56</v>
      </c>
      <c r="Z35" s="38">
        <f t="shared" si="5"/>
        <v>12.333333333333332</v>
      </c>
      <c r="AA35" s="29">
        <v>149.02000000000001</v>
      </c>
      <c r="AB35" s="30">
        <v>31</v>
      </c>
      <c r="AE35" s="28" t="s">
        <v>191</v>
      </c>
      <c r="AF35" s="28">
        <v>120</v>
      </c>
      <c r="AG35" s="28" t="s">
        <v>129</v>
      </c>
      <c r="AH35" s="28" t="s">
        <v>101</v>
      </c>
      <c r="AI35" s="28"/>
      <c r="AJ35" s="28"/>
      <c r="AK35" s="28"/>
      <c r="AL35" s="28"/>
      <c r="AM35" s="28"/>
      <c r="AN35" s="28"/>
      <c r="AO35" s="28"/>
      <c r="AP35" s="28"/>
      <c r="AQ35" s="28"/>
      <c r="AR35" s="28"/>
      <c r="AS35" s="41">
        <f t="shared" si="6"/>
        <v>0</v>
      </c>
      <c r="AT35" s="22"/>
    </row>
    <row r="36" spans="1:47" x14ac:dyDescent="0.25">
      <c r="A36" s="27">
        <v>32</v>
      </c>
      <c r="B36" s="28">
        <v>212</v>
      </c>
      <c r="C36" s="28" t="s">
        <v>134</v>
      </c>
      <c r="D36" s="28" t="s">
        <v>122</v>
      </c>
      <c r="E36" s="28" t="s">
        <v>104</v>
      </c>
      <c r="F36" s="28">
        <v>5</v>
      </c>
      <c r="G36" s="28">
        <v>8</v>
      </c>
      <c r="H36" s="38">
        <f t="shared" si="7"/>
        <v>2.3333333333333335</v>
      </c>
      <c r="I36" s="28">
        <v>1</v>
      </c>
      <c r="J36" s="28">
        <v>5</v>
      </c>
      <c r="K36" s="38">
        <f t="shared" si="0"/>
        <v>-0.66666666666666674</v>
      </c>
      <c r="L36" s="28">
        <v>3</v>
      </c>
      <c r="M36" s="28">
        <v>0</v>
      </c>
      <c r="N36" s="38">
        <f t="shared" si="1"/>
        <v>3</v>
      </c>
      <c r="O36" s="28">
        <v>3</v>
      </c>
      <c r="P36" s="28">
        <v>3</v>
      </c>
      <c r="Q36" s="38">
        <f t="shared" si="2"/>
        <v>2</v>
      </c>
      <c r="R36" s="28">
        <v>1</v>
      </c>
      <c r="S36" s="28">
        <v>1</v>
      </c>
      <c r="T36" s="38">
        <f t="shared" si="3"/>
        <v>0.66666666666666674</v>
      </c>
      <c r="U36" s="28">
        <v>4</v>
      </c>
      <c r="V36" s="28">
        <v>4</v>
      </c>
      <c r="W36" s="38">
        <f t="shared" si="4"/>
        <v>2.666666666666667</v>
      </c>
      <c r="X36" s="43">
        <f>SUM('SINIF - VERİ GİRİŞ EKRANI'!$F36,'SINIF - VERİ GİRİŞ EKRANI'!$I36,'SINIF - VERİ GİRİŞ EKRANI'!$L36,'SINIF - VERİ GİRİŞ EKRANI'!$O36,'SINIF - VERİ GİRİŞ EKRANI'!$R36,'SINIF - VERİ GİRİŞ EKRANI'!$U36)</f>
        <v>17</v>
      </c>
      <c r="Y36" s="43">
        <v>21</v>
      </c>
      <c r="Z36" s="38">
        <f t="shared" si="5"/>
        <v>10</v>
      </c>
      <c r="AA36" s="29">
        <v>142.96</v>
      </c>
      <c r="AB36" s="30">
        <v>32</v>
      </c>
      <c r="AE36" s="28" t="s">
        <v>192</v>
      </c>
      <c r="AF36" s="28">
        <v>374</v>
      </c>
      <c r="AG36" s="28" t="s">
        <v>120</v>
      </c>
      <c r="AH36" s="28" t="s">
        <v>101</v>
      </c>
      <c r="AI36" s="28"/>
      <c r="AJ36" s="28"/>
      <c r="AK36" s="28"/>
      <c r="AL36" s="28"/>
      <c r="AM36" s="28"/>
      <c r="AN36" s="28"/>
      <c r="AO36" s="28"/>
      <c r="AP36" s="28"/>
      <c r="AQ36" s="28"/>
      <c r="AR36" s="28"/>
      <c r="AS36" s="41">
        <f t="shared" si="6"/>
        <v>0</v>
      </c>
      <c r="AT36" s="22"/>
    </row>
    <row r="37" spans="1:47" x14ac:dyDescent="0.25">
      <c r="A37" s="27">
        <v>33</v>
      </c>
      <c r="B37" s="28">
        <v>203</v>
      </c>
      <c r="C37" s="28" t="s">
        <v>135</v>
      </c>
      <c r="D37" s="28" t="s">
        <v>128</v>
      </c>
      <c r="E37" s="28" t="s">
        <v>102</v>
      </c>
      <c r="F37" s="28">
        <v>6</v>
      </c>
      <c r="G37" s="28">
        <v>10</v>
      </c>
      <c r="H37" s="38">
        <f t="shared" si="7"/>
        <v>2.6666666666666665</v>
      </c>
      <c r="I37" s="28">
        <v>2</v>
      </c>
      <c r="J37" s="28">
        <v>2</v>
      </c>
      <c r="K37" s="38">
        <f t="shared" si="0"/>
        <v>1.3333333333333335</v>
      </c>
      <c r="L37" s="28">
        <v>5</v>
      </c>
      <c r="M37" s="28">
        <v>2</v>
      </c>
      <c r="N37" s="38">
        <f t="shared" si="1"/>
        <v>4.333333333333333</v>
      </c>
      <c r="O37" s="28">
        <v>0</v>
      </c>
      <c r="P37" s="28">
        <v>0</v>
      </c>
      <c r="Q37" s="38">
        <f t="shared" si="2"/>
        <v>0</v>
      </c>
      <c r="R37" s="28">
        <v>0</v>
      </c>
      <c r="S37" s="28">
        <v>1</v>
      </c>
      <c r="T37" s="38">
        <f t="shared" si="3"/>
        <v>-0.33333333333333331</v>
      </c>
      <c r="U37" s="28">
        <v>3</v>
      </c>
      <c r="V37" s="28">
        <v>5</v>
      </c>
      <c r="W37" s="38">
        <f t="shared" si="4"/>
        <v>1.3333333333333333</v>
      </c>
      <c r="X37" s="43">
        <f>SUM('SINIF - VERİ GİRİŞ EKRANI'!$F37,'SINIF - VERİ GİRİŞ EKRANI'!$I37,'SINIF - VERİ GİRİŞ EKRANI'!$L37,'SINIF - VERİ GİRİŞ EKRANI'!$O37,'SINIF - VERİ GİRİŞ EKRANI'!$R37,'SINIF - VERİ GİRİŞ EKRANI'!$U37)</f>
        <v>16</v>
      </c>
      <c r="Y37" s="43">
        <v>20</v>
      </c>
      <c r="Z37" s="38">
        <f t="shared" si="5"/>
        <v>9.3333333333333321</v>
      </c>
      <c r="AA37" s="29">
        <v>138.26</v>
      </c>
      <c r="AB37" s="30">
        <v>33</v>
      </c>
      <c r="AE37" s="28" t="s">
        <v>193</v>
      </c>
      <c r="AF37" s="28">
        <v>568</v>
      </c>
      <c r="AG37" s="28" t="s">
        <v>100</v>
      </c>
      <c r="AH37" s="28" t="s">
        <v>101</v>
      </c>
      <c r="AI37" s="28"/>
      <c r="AJ37" s="28"/>
      <c r="AK37" s="28"/>
      <c r="AL37" s="28"/>
      <c r="AM37" s="28"/>
      <c r="AN37" s="28"/>
      <c r="AO37" s="28"/>
      <c r="AP37" s="28"/>
      <c r="AQ37" s="28"/>
      <c r="AR37" s="28"/>
      <c r="AS37" s="41">
        <f t="shared" si="6"/>
        <v>0</v>
      </c>
      <c r="AT37" s="22"/>
    </row>
    <row r="38" spans="1:47" x14ac:dyDescent="0.25">
      <c r="A38" s="27">
        <v>34</v>
      </c>
      <c r="B38" s="28">
        <v>233</v>
      </c>
      <c r="C38" s="28" t="s">
        <v>136</v>
      </c>
      <c r="D38" s="28" t="s">
        <v>122</v>
      </c>
      <c r="E38" s="28" t="s">
        <v>102</v>
      </c>
      <c r="F38" s="28">
        <v>10</v>
      </c>
      <c r="G38" s="28">
        <v>8</v>
      </c>
      <c r="H38" s="38">
        <f t="shared" si="7"/>
        <v>7.3333333333333339</v>
      </c>
      <c r="I38" s="28">
        <v>3</v>
      </c>
      <c r="J38" s="28">
        <v>7</v>
      </c>
      <c r="K38" s="38">
        <f t="shared" si="0"/>
        <v>0.66666666666666652</v>
      </c>
      <c r="L38" s="28">
        <v>3</v>
      </c>
      <c r="M38" s="28">
        <v>7</v>
      </c>
      <c r="N38" s="38">
        <f t="shared" si="1"/>
        <v>0.66666666666666652</v>
      </c>
      <c r="O38" s="28">
        <v>2</v>
      </c>
      <c r="P38" s="28">
        <v>8</v>
      </c>
      <c r="Q38" s="38">
        <f t="shared" si="2"/>
        <v>-0.66666666666666652</v>
      </c>
      <c r="R38" s="28">
        <v>3</v>
      </c>
      <c r="S38" s="28">
        <v>13</v>
      </c>
      <c r="T38" s="38">
        <f t="shared" si="3"/>
        <v>-1.333333333333333</v>
      </c>
      <c r="U38" s="28">
        <v>6</v>
      </c>
      <c r="V38" s="28">
        <v>11</v>
      </c>
      <c r="W38" s="38">
        <f t="shared" si="4"/>
        <v>2.3333333333333335</v>
      </c>
      <c r="X38" s="43">
        <f>SUM('SINIF - VERİ GİRİŞ EKRANI'!$F38,'SINIF - VERİ GİRİŞ EKRANI'!$I38,'SINIF - VERİ GİRİŞ EKRANI'!$L38,'SINIF - VERİ GİRİŞ EKRANI'!$O38,'SINIF - VERİ GİRİŞ EKRANI'!$R38,'SINIF - VERİ GİRİŞ EKRANI'!$U38)</f>
        <v>27</v>
      </c>
      <c r="Y38" s="43">
        <v>54</v>
      </c>
      <c r="Z38" s="38">
        <f t="shared" si="5"/>
        <v>9</v>
      </c>
      <c r="AA38" s="29">
        <v>137.16999999999999</v>
      </c>
      <c r="AB38" s="30">
        <v>34</v>
      </c>
      <c r="AE38" s="28" t="s">
        <v>194</v>
      </c>
      <c r="AF38" s="28">
        <v>78</v>
      </c>
      <c r="AG38" s="28" t="s">
        <v>124</v>
      </c>
      <c r="AH38" s="28" t="s">
        <v>122</v>
      </c>
      <c r="AI38" s="28"/>
      <c r="AJ38" s="28"/>
      <c r="AK38" s="28"/>
      <c r="AL38" s="28"/>
      <c r="AM38" s="28"/>
      <c r="AN38" s="28"/>
      <c r="AO38" s="28"/>
      <c r="AP38" s="28"/>
      <c r="AQ38" s="28"/>
      <c r="AR38" s="28"/>
      <c r="AS38" s="41">
        <f t="shared" si="6"/>
        <v>0</v>
      </c>
      <c r="AT38" s="22"/>
    </row>
    <row r="39" spans="1:47" s="31" customFormat="1" x14ac:dyDescent="0.25">
      <c r="A39" s="27">
        <v>35</v>
      </c>
      <c r="B39" s="28">
        <v>79</v>
      </c>
      <c r="C39" s="28" t="s">
        <v>138</v>
      </c>
      <c r="D39" s="28" t="s">
        <v>101</v>
      </c>
      <c r="E39" s="28" t="s">
        <v>104</v>
      </c>
      <c r="F39" s="28">
        <v>8</v>
      </c>
      <c r="G39" s="28">
        <v>12</v>
      </c>
      <c r="H39" s="38">
        <f t="shared" si="7"/>
        <v>4</v>
      </c>
      <c r="I39" s="28">
        <v>1</v>
      </c>
      <c r="J39" s="28">
        <v>8</v>
      </c>
      <c r="K39" s="38">
        <f t="shared" si="0"/>
        <v>-1.6666666666666665</v>
      </c>
      <c r="L39" s="28">
        <v>3</v>
      </c>
      <c r="M39" s="28">
        <v>6</v>
      </c>
      <c r="N39" s="38">
        <f t="shared" si="1"/>
        <v>1</v>
      </c>
      <c r="O39" s="28">
        <v>4</v>
      </c>
      <c r="P39" s="28">
        <v>6</v>
      </c>
      <c r="Q39" s="38">
        <f t="shared" si="2"/>
        <v>2</v>
      </c>
      <c r="R39" s="28">
        <v>6</v>
      </c>
      <c r="S39" s="28">
        <v>13</v>
      </c>
      <c r="T39" s="38">
        <f t="shared" si="3"/>
        <v>1.666666666666667</v>
      </c>
      <c r="U39" s="28">
        <v>4</v>
      </c>
      <c r="V39" s="28">
        <v>14</v>
      </c>
      <c r="W39" s="38">
        <f t="shared" si="4"/>
        <v>-0.66666666666666696</v>
      </c>
      <c r="X39" s="43">
        <f>SUM('SINIF - VERİ GİRİŞ EKRANI'!$F39,'SINIF - VERİ GİRİŞ EKRANI'!$I39,'SINIF - VERİ GİRİŞ EKRANI'!$L39,'SINIF - VERİ GİRİŞ EKRANI'!$O39,'SINIF - VERİ GİRİŞ EKRANI'!$R39,'SINIF - VERİ GİRİŞ EKRANI'!$U39)</f>
        <v>26</v>
      </c>
      <c r="Y39" s="43">
        <v>59</v>
      </c>
      <c r="Z39" s="38">
        <f t="shared" si="5"/>
        <v>6.3333333333333321</v>
      </c>
      <c r="AA39" s="29">
        <v>127.84</v>
      </c>
      <c r="AB39" s="30">
        <v>35</v>
      </c>
      <c r="AE39" s="28" t="s">
        <v>195</v>
      </c>
      <c r="AF39" s="28">
        <v>425</v>
      </c>
      <c r="AG39" s="28" t="s">
        <v>103</v>
      </c>
      <c r="AH39" s="28" t="s">
        <v>101</v>
      </c>
      <c r="AI39" s="28"/>
      <c r="AJ39" s="28"/>
      <c r="AK39" s="28"/>
      <c r="AL39" s="28"/>
      <c r="AM39" s="28"/>
      <c r="AN39" s="28"/>
      <c r="AO39" s="28"/>
      <c r="AP39" s="28"/>
      <c r="AQ39" s="28"/>
      <c r="AR39" s="28"/>
      <c r="AS39" s="41">
        <f t="shared" si="6"/>
        <v>0</v>
      </c>
      <c r="AT39" s="22"/>
      <c r="AU39" s="21"/>
    </row>
    <row r="40" spans="1:47" s="31" customFormat="1" x14ac:dyDescent="0.25">
      <c r="A40" s="27">
        <v>36</v>
      </c>
      <c r="B40" s="28">
        <v>370</v>
      </c>
      <c r="C40" s="28" t="s">
        <v>139</v>
      </c>
      <c r="D40" s="28" t="s">
        <v>128</v>
      </c>
      <c r="E40" s="28" t="s">
        <v>104</v>
      </c>
      <c r="F40" s="28">
        <v>4</v>
      </c>
      <c r="G40" s="28">
        <v>16</v>
      </c>
      <c r="H40" s="38">
        <f t="shared" si="7"/>
        <v>-1.333333333333333</v>
      </c>
      <c r="I40" s="28">
        <v>4</v>
      </c>
      <c r="J40" s="28">
        <v>6</v>
      </c>
      <c r="K40" s="38">
        <f t="shared" si="0"/>
        <v>2</v>
      </c>
      <c r="L40" s="28">
        <v>3</v>
      </c>
      <c r="M40" s="28">
        <v>7</v>
      </c>
      <c r="N40" s="38">
        <f t="shared" si="1"/>
        <v>0.66666666666666652</v>
      </c>
      <c r="O40" s="28">
        <v>4</v>
      </c>
      <c r="P40" s="28">
        <v>6</v>
      </c>
      <c r="Q40" s="38">
        <f t="shared" si="2"/>
        <v>2</v>
      </c>
      <c r="R40" s="28">
        <v>6</v>
      </c>
      <c r="S40" s="28">
        <v>14</v>
      </c>
      <c r="T40" s="38">
        <f t="shared" si="3"/>
        <v>1.333333333333333</v>
      </c>
      <c r="U40" s="28">
        <v>5</v>
      </c>
      <c r="V40" s="28">
        <v>15</v>
      </c>
      <c r="W40" s="38">
        <f t="shared" si="4"/>
        <v>0</v>
      </c>
      <c r="X40" s="43">
        <f>SUM('SINIF - VERİ GİRİŞ EKRANI'!$F40,'SINIF - VERİ GİRİŞ EKRANI'!$I40,'SINIF - VERİ GİRİŞ EKRANI'!$L40,'SINIF - VERİ GİRİŞ EKRANI'!$O40,'SINIF - VERİ GİRİŞ EKRANI'!$R40,'SINIF - VERİ GİRİŞ EKRANI'!$U40)</f>
        <v>26</v>
      </c>
      <c r="Y40" s="43">
        <v>64</v>
      </c>
      <c r="Z40" s="38">
        <f t="shared" si="5"/>
        <v>4.6666666666666679</v>
      </c>
      <c r="AA40" s="29">
        <v>122.01</v>
      </c>
      <c r="AB40" s="30">
        <v>36</v>
      </c>
      <c r="AE40" s="28" t="s">
        <v>196</v>
      </c>
      <c r="AF40" s="28">
        <v>233</v>
      </c>
      <c r="AG40" s="28" t="s">
        <v>136</v>
      </c>
      <c r="AH40" s="28" t="s">
        <v>122</v>
      </c>
      <c r="AI40" s="28"/>
      <c r="AJ40" s="28"/>
      <c r="AK40" s="28"/>
      <c r="AL40" s="28"/>
      <c r="AM40" s="28"/>
      <c r="AN40" s="28"/>
      <c r="AO40" s="28"/>
      <c r="AP40" s="28"/>
      <c r="AQ40" s="28"/>
      <c r="AR40" s="28"/>
      <c r="AS40" s="41">
        <f t="shared" si="6"/>
        <v>0</v>
      </c>
      <c r="AT40" s="22"/>
      <c r="AU40" s="21"/>
    </row>
    <row r="41" spans="1:47" s="31" customFormat="1" x14ac:dyDescent="0.25">
      <c r="A41" s="27">
        <v>37</v>
      </c>
      <c r="B41" s="28">
        <v>122</v>
      </c>
      <c r="C41" s="28" t="s">
        <v>140</v>
      </c>
      <c r="D41" s="28" t="s">
        <v>128</v>
      </c>
      <c r="E41" s="28" t="s">
        <v>102</v>
      </c>
      <c r="F41" s="28">
        <v>5</v>
      </c>
      <c r="G41" s="28">
        <v>15</v>
      </c>
      <c r="H41" s="38">
        <f t="shared" si="7"/>
        <v>0</v>
      </c>
      <c r="I41" s="28">
        <v>3</v>
      </c>
      <c r="J41" s="28">
        <v>7</v>
      </c>
      <c r="K41" s="38">
        <f t="shared" si="0"/>
        <v>0.66666666666666652</v>
      </c>
      <c r="L41" s="28">
        <v>4</v>
      </c>
      <c r="M41" s="28">
        <v>6</v>
      </c>
      <c r="N41" s="38">
        <f t="shared" si="1"/>
        <v>2</v>
      </c>
      <c r="O41" s="28">
        <v>1</v>
      </c>
      <c r="P41" s="28">
        <v>9</v>
      </c>
      <c r="Q41" s="38">
        <f t="shared" si="2"/>
        <v>-2</v>
      </c>
      <c r="R41" s="28">
        <v>5</v>
      </c>
      <c r="S41" s="28">
        <v>7</v>
      </c>
      <c r="T41" s="38">
        <f t="shared" si="3"/>
        <v>2.6666666666666665</v>
      </c>
      <c r="U41" s="28">
        <v>1</v>
      </c>
      <c r="V41" s="28">
        <v>17</v>
      </c>
      <c r="W41" s="38">
        <f t="shared" si="4"/>
        <v>-4.666666666666667</v>
      </c>
      <c r="X41" s="43">
        <f>SUM('SINIF - VERİ GİRİŞ EKRANI'!$F41,'SINIF - VERİ GİRİŞ EKRANI'!$I41,'SINIF - VERİ GİRİŞ EKRANI'!$L41,'SINIF - VERİ GİRİŞ EKRANI'!$O41,'SINIF - VERİ GİRİŞ EKRANI'!$R41,'SINIF - VERİ GİRİŞ EKRANI'!$U41)</f>
        <v>19</v>
      </c>
      <c r="Y41" s="43">
        <v>61</v>
      </c>
      <c r="Z41" s="38">
        <f t="shared" si="5"/>
        <v>-1.3333333333333321</v>
      </c>
      <c r="AA41" s="29">
        <v>100</v>
      </c>
      <c r="AB41" s="30">
        <v>37</v>
      </c>
      <c r="AE41" s="28" t="s">
        <v>197</v>
      </c>
      <c r="AF41" s="28">
        <v>246</v>
      </c>
      <c r="AG41" s="28" t="s">
        <v>108</v>
      </c>
      <c r="AH41" s="28" t="s">
        <v>101</v>
      </c>
      <c r="AI41" s="28"/>
      <c r="AJ41" s="28"/>
      <c r="AK41" s="28"/>
      <c r="AL41" s="28"/>
      <c r="AM41" s="28"/>
      <c r="AN41" s="28"/>
      <c r="AO41" s="28"/>
      <c r="AP41" s="28"/>
      <c r="AQ41" s="28"/>
      <c r="AR41" s="28"/>
      <c r="AS41" s="41">
        <f t="shared" si="6"/>
        <v>0</v>
      </c>
      <c r="AT41" s="22"/>
      <c r="AU41" s="21"/>
    </row>
    <row r="42" spans="1:47" s="31" customFormat="1" x14ac:dyDescent="0.25">
      <c r="A42" s="27">
        <v>38</v>
      </c>
      <c r="B42" s="28">
        <v>188</v>
      </c>
      <c r="C42" s="28" t="s">
        <v>159</v>
      </c>
      <c r="D42" s="28" t="s">
        <v>128</v>
      </c>
      <c r="E42" s="28" t="s">
        <v>104</v>
      </c>
      <c r="F42" s="28">
        <v>3</v>
      </c>
      <c r="G42" s="28">
        <v>13</v>
      </c>
      <c r="H42" s="38">
        <f t="shared" si="7"/>
        <v>-1.333333333333333</v>
      </c>
      <c r="I42" s="28">
        <v>1</v>
      </c>
      <c r="J42" s="28">
        <v>6</v>
      </c>
      <c r="K42" s="38">
        <f t="shared" si="0"/>
        <v>-1</v>
      </c>
      <c r="L42" s="28">
        <v>4</v>
      </c>
      <c r="M42" s="28">
        <v>4</v>
      </c>
      <c r="N42" s="38">
        <f t="shared" si="1"/>
        <v>2.666666666666667</v>
      </c>
      <c r="O42" s="28">
        <v>0</v>
      </c>
      <c r="P42" s="28">
        <v>2</v>
      </c>
      <c r="Q42" s="38">
        <f t="shared" si="2"/>
        <v>-0.66666666666666663</v>
      </c>
      <c r="R42" s="28">
        <v>2</v>
      </c>
      <c r="S42" s="28">
        <v>12</v>
      </c>
      <c r="T42" s="38">
        <f t="shared" si="3"/>
        <v>-2</v>
      </c>
      <c r="U42" s="28">
        <v>3</v>
      </c>
      <c r="V42" s="28">
        <v>10</v>
      </c>
      <c r="W42" s="38">
        <f t="shared" si="4"/>
        <v>-0.33333333333333348</v>
      </c>
      <c r="X42" s="43">
        <f>SUM('SINIF - VERİ GİRİŞ EKRANI'!$F42,'SINIF - VERİ GİRİŞ EKRANI'!$I42,'SINIF - VERİ GİRİŞ EKRANI'!$L42,'SINIF - VERİ GİRİŞ EKRANI'!$O42,'SINIF - VERİ GİRİŞ EKRANI'!$R42,'SINIF - VERİ GİRİŞ EKRANI'!$U42)</f>
        <v>13</v>
      </c>
      <c r="Y42" s="43">
        <v>47</v>
      </c>
      <c r="Z42" s="38">
        <f t="shared" si="5"/>
        <v>-2.6666666666666661</v>
      </c>
      <c r="AA42" s="29">
        <v>100</v>
      </c>
      <c r="AB42" s="30">
        <v>37</v>
      </c>
      <c r="AE42" s="28" t="s">
        <v>198</v>
      </c>
      <c r="AF42" s="28">
        <v>71</v>
      </c>
      <c r="AG42" s="28" t="s">
        <v>126</v>
      </c>
      <c r="AH42" s="28" t="s">
        <v>122</v>
      </c>
      <c r="AI42" s="28"/>
      <c r="AJ42" s="28"/>
      <c r="AK42" s="28"/>
      <c r="AL42" s="28"/>
      <c r="AM42" s="28"/>
      <c r="AN42" s="28"/>
      <c r="AO42" s="28"/>
      <c r="AP42" s="28"/>
      <c r="AQ42" s="28"/>
      <c r="AR42" s="28"/>
      <c r="AS42" s="41">
        <f t="shared" si="6"/>
        <v>0</v>
      </c>
      <c r="AU42" s="21"/>
    </row>
    <row r="43" spans="1:47" x14ac:dyDescent="0.25">
      <c r="A43" s="32"/>
      <c r="B43" s="33"/>
      <c r="C43" s="33"/>
      <c r="D43" s="33"/>
      <c r="E43" s="33"/>
      <c r="F43" s="33"/>
      <c r="G43" s="33"/>
      <c r="H43" s="39" t="str">
        <f>IF(F43&lt;&gt;"",F43-(G43/3),"")</f>
        <v/>
      </c>
      <c r="I43" s="33"/>
      <c r="J43" s="33"/>
      <c r="K43" s="39" t="str">
        <f>IF(I43&lt;&gt;"",I43-(J43/3),"")</f>
        <v/>
      </c>
      <c r="L43" s="33"/>
      <c r="M43" s="33"/>
      <c r="N43" s="44" t="str">
        <f>IF(L43&lt;&gt;"",L43-(M43/3),"")</f>
        <v/>
      </c>
      <c r="O43" s="33"/>
      <c r="P43" s="33"/>
      <c r="Q43" s="44" t="str">
        <f>IF(O43&lt;&gt;"",O43-(P43/3),"")</f>
        <v/>
      </c>
      <c r="R43" s="33"/>
      <c r="S43" s="33"/>
      <c r="T43" s="44" t="str">
        <f>IF(R43&lt;&gt;"",R43-(S43/3),"")</f>
        <v/>
      </c>
      <c r="U43" s="33"/>
      <c r="V43" s="33"/>
      <c r="W43" s="44" t="str">
        <f>IF(U43&lt;&gt;"",U43-(V43/3),"")</f>
        <v/>
      </c>
      <c r="X43" s="39"/>
      <c r="Y43" s="39"/>
      <c r="Z43" s="44" t="str">
        <f>IF(X43&lt;&gt;"",X43-(Y43/3),"")</f>
        <v/>
      </c>
      <c r="AA43" s="34"/>
      <c r="AB43" s="35"/>
      <c r="AE43" s="28" t="s">
        <v>199</v>
      </c>
      <c r="AF43" s="36"/>
      <c r="AG43" s="36"/>
      <c r="AH43" s="36"/>
      <c r="AI43" s="36"/>
      <c r="AJ43" s="36"/>
      <c r="AK43" s="36"/>
      <c r="AL43" s="36"/>
      <c r="AM43" s="36"/>
      <c r="AN43" s="36"/>
      <c r="AO43" s="36"/>
      <c r="AP43" s="36"/>
      <c r="AQ43" s="36"/>
      <c r="AR43" s="36"/>
      <c r="AS43" s="42">
        <f>SUM(AI43:AR43)</f>
        <v>0</v>
      </c>
    </row>
    <row r="44" spans="1:47" x14ac:dyDescent="0.25">
      <c r="E44" s="22"/>
      <c r="F44" s="22"/>
    </row>
    <row r="47" spans="1:47" x14ac:dyDescent="0.25">
      <c r="AU47" s="31"/>
    </row>
    <row r="48" spans="1:47" x14ac:dyDescent="0.25">
      <c r="AU48" s="31"/>
    </row>
    <row r="49" spans="47:47" x14ac:dyDescent="0.25">
      <c r="AU49" s="31"/>
    </row>
    <row r="50" spans="47:47" x14ac:dyDescent="0.25">
      <c r="AU50" s="31"/>
    </row>
  </sheetData>
  <sheetProtection password="E726" sheet="1" objects="1" scenarios="1"/>
  <mergeCells count="9">
    <mergeCell ref="A1:AB2"/>
    <mergeCell ref="AE1:AS3"/>
    <mergeCell ref="U3:W3"/>
    <mergeCell ref="X3:Z3"/>
    <mergeCell ref="F3:H3"/>
    <mergeCell ref="I3:K3"/>
    <mergeCell ref="L3:N3"/>
    <mergeCell ref="O3:Q3"/>
    <mergeCell ref="R3:T3"/>
  </mergeCells>
  <pageMargins left="0.7" right="0.7" top="0.75" bottom="0.75" header="0.3" footer="0.3"/>
  <pageSetup paperSize="9" scale="70" orientation="landscape" r:id="rId1"/>
  <colBreaks count="1" manualBreakCount="1">
    <brk id="29" max="1048575" man="1"/>
  </colBreaks>
  <ignoredErrors>
    <ignoredError sqref="H5" calculatedColumn="1"/>
  </ignoredError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5"/>
  <dimension ref="A1:U26"/>
  <sheetViews>
    <sheetView topLeftCell="A7" zoomScale="115" zoomScaleNormal="115" workbookViewId="0">
      <selection activeCell="B13" sqref="B13"/>
    </sheetView>
  </sheetViews>
  <sheetFormatPr defaultRowHeight="15" x14ac:dyDescent="0.25"/>
  <cols>
    <col min="1" max="1" width="11.28515625" style="22" bestFit="1" customWidth="1"/>
    <col min="2" max="2" width="5" style="22" bestFit="1" customWidth="1"/>
    <col min="3" max="3" width="3.85546875" style="22" bestFit="1" customWidth="1"/>
    <col min="4" max="4" width="9.140625" style="22" bestFit="1" customWidth="1"/>
    <col min="5" max="5" width="5" style="22" bestFit="1" customWidth="1"/>
    <col min="6" max="6" width="3.7109375" style="22" customWidth="1"/>
    <col min="7" max="7" width="6.5703125" style="22" bestFit="1" customWidth="1"/>
    <col min="8" max="9" width="3.85546875" style="22" bestFit="1" customWidth="1"/>
    <col min="10" max="10" width="6.5703125" style="22" bestFit="1" customWidth="1"/>
    <col min="11" max="12" width="3.85546875" style="22" bestFit="1" customWidth="1"/>
    <col min="13" max="13" width="6.5703125" style="22" bestFit="1" customWidth="1"/>
    <col min="14" max="15" width="3.85546875" style="22" bestFit="1" customWidth="1"/>
    <col min="16" max="16" width="6.5703125" style="22" bestFit="1" customWidth="1"/>
    <col min="17" max="17" width="7" style="22" bestFit="1" customWidth="1"/>
    <col min="18" max="18" width="3.85546875" style="22" bestFit="1" customWidth="1"/>
    <col min="19" max="19" width="6.5703125" style="22" bestFit="1" customWidth="1"/>
    <col min="20" max="20" width="8.5703125" style="22" bestFit="1" customWidth="1"/>
    <col min="21" max="21" width="10.7109375" style="22" bestFit="1" customWidth="1"/>
    <col min="22" max="16384" width="9.140625" style="22"/>
  </cols>
  <sheetData>
    <row r="1" spans="1:21" ht="15" customHeight="1" thickBot="1" x14ac:dyDescent="0.3">
      <c r="A1" s="31"/>
      <c r="B1" s="31"/>
      <c r="E1" s="49"/>
      <c r="F1" s="49"/>
      <c r="G1" s="49"/>
      <c r="K1" s="48"/>
      <c r="L1" s="48"/>
      <c r="M1" s="48"/>
      <c r="N1" s="48"/>
      <c r="O1" s="48"/>
      <c r="P1" s="48"/>
      <c r="Q1" s="48"/>
      <c r="R1" s="48"/>
      <c r="S1" s="48"/>
      <c r="T1" s="48"/>
      <c r="U1" s="48"/>
    </row>
    <row r="2" spans="1:21" ht="15" customHeight="1" thickBot="1" x14ac:dyDescent="0.3">
      <c r="A2" s="31"/>
      <c r="B2" s="103" t="s">
        <v>64</v>
      </c>
      <c r="C2" s="104"/>
      <c r="D2" s="104"/>
      <c r="E2" s="104"/>
      <c r="F2" s="104"/>
      <c r="G2" s="104"/>
      <c r="H2" s="104"/>
      <c r="I2" s="104"/>
      <c r="J2" s="106"/>
      <c r="K2" s="50"/>
      <c r="M2" s="103" t="s">
        <v>200</v>
      </c>
      <c r="N2" s="104"/>
      <c r="O2" s="105"/>
      <c r="P2" s="103"/>
      <c r="Q2" s="104"/>
      <c r="R2" s="106"/>
      <c r="S2" s="50"/>
      <c r="T2" s="102" t="s">
        <v>226</v>
      </c>
      <c r="U2" s="102"/>
    </row>
    <row r="3" spans="1:21" ht="15" customHeight="1" thickBot="1" x14ac:dyDescent="0.3">
      <c r="E3" s="49"/>
      <c r="F3" s="49"/>
      <c r="G3" s="49"/>
      <c r="H3" s="51"/>
      <c r="I3" s="51"/>
      <c r="J3" s="51"/>
      <c r="K3" s="51"/>
      <c r="L3" s="51"/>
      <c r="M3" s="103" t="s">
        <v>201</v>
      </c>
      <c r="N3" s="104"/>
      <c r="O3" s="104"/>
      <c r="P3" s="107"/>
      <c r="Q3" s="108"/>
      <c r="R3" s="109"/>
      <c r="S3" s="51"/>
      <c r="T3" s="102"/>
      <c r="U3" s="102"/>
    </row>
    <row r="4" spans="1:21" ht="15" customHeight="1" thickBot="1" x14ac:dyDescent="0.3">
      <c r="B4" s="107" t="s">
        <v>53</v>
      </c>
      <c r="C4" s="108"/>
      <c r="D4" s="108"/>
      <c r="E4" s="52">
        <v>18</v>
      </c>
      <c r="F4" s="53"/>
      <c r="G4" s="107" t="s">
        <v>61</v>
      </c>
      <c r="H4" s="108"/>
      <c r="I4" s="108"/>
      <c r="J4" s="52">
        <v>9</v>
      </c>
      <c r="K4" s="54"/>
      <c r="L4" s="55"/>
      <c r="M4" s="103" t="s">
        <v>202</v>
      </c>
      <c r="N4" s="104"/>
      <c r="O4" s="104"/>
      <c r="P4" s="107"/>
      <c r="Q4" s="108"/>
      <c r="R4" s="109"/>
      <c r="S4" s="48"/>
      <c r="T4" s="102"/>
      <c r="U4" s="102"/>
    </row>
    <row r="5" spans="1:21" ht="15" customHeight="1" thickBot="1" x14ac:dyDescent="0.3">
      <c r="B5" s="103" t="s">
        <v>62</v>
      </c>
      <c r="C5" s="104"/>
      <c r="D5" s="105"/>
      <c r="E5" s="52">
        <v>9</v>
      </c>
      <c r="G5" s="103" t="s">
        <v>54</v>
      </c>
      <c r="H5" s="104"/>
      <c r="I5" s="106"/>
      <c r="J5" s="56">
        <v>15</v>
      </c>
      <c r="K5" s="57"/>
      <c r="L5" s="55"/>
      <c r="M5" s="55"/>
      <c r="N5" s="55"/>
      <c r="O5" s="55"/>
      <c r="P5" s="55"/>
      <c r="Q5" s="55"/>
      <c r="R5" s="58"/>
      <c r="S5" s="59"/>
      <c r="T5" s="102"/>
      <c r="U5" s="102"/>
    </row>
    <row r="6" spans="1:21" ht="15" customHeight="1" thickBot="1" x14ac:dyDescent="0.3">
      <c r="B6" s="103" t="s">
        <v>63</v>
      </c>
      <c r="C6" s="104"/>
      <c r="D6" s="105"/>
      <c r="E6" s="52">
        <v>8</v>
      </c>
      <c r="F6" s="60"/>
      <c r="G6" s="103" t="s">
        <v>60</v>
      </c>
      <c r="H6" s="104"/>
      <c r="I6" s="106"/>
      <c r="J6" s="56">
        <v>20</v>
      </c>
      <c r="L6" s="103" t="s">
        <v>65</v>
      </c>
      <c r="M6" s="104"/>
      <c r="N6" s="104"/>
      <c r="O6" s="104"/>
      <c r="P6" s="106"/>
      <c r="Q6" s="61">
        <v>386</v>
      </c>
    </row>
    <row r="7" spans="1:21" ht="15" customHeight="1" thickBot="1" x14ac:dyDescent="0.3">
      <c r="B7" s="62"/>
      <c r="C7" s="63"/>
      <c r="D7" s="63"/>
      <c r="E7" s="63"/>
      <c r="F7" s="64"/>
      <c r="G7" s="65"/>
      <c r="H7" s="65"/>
      <c r="I7" s="65"/>
      <c r="J7" s="63"/>
      <c r="L7" s="63"/>
      <c r="M7" s="63"/>
      <c r="N7" s="63"/>
      <c r="O7" s="63"/>
      <c r="P7" s="63"/>
      <c r="Q7" s="66"/>
    </row>
    <row r="8" spans="1:21" ht="15" customHeight="1" x14ac:dyDescent="0.25">
      <c r="B8" s="113" t="s">
        <v>27</v>
      </c>
      <c r="C8" s="114"/>
      <c r="D8" s="114"/>
      <c r="E8" s="114"/>
      <c r="F8" s="114"/>
      <c r="G8" s="114"/>
      <c r="H8" s="114"/>
      <c r="I8" s="114"/>
      <c r="J8" s="114"/>
      <c r="K8" s="114"/>
      <c r="L8" s="114"/>
      <c r="M8" s="115"/>
      <c r="N8" s="113" t="s">
        <v>28</v>
      </c>
      <c r="O8" s="114"/>
      <c r="P8" s="114"/>
      <c r="Q8" s="114"/>
      <c r="R8" s="114"/>
      <c r="S8" s="115"/>
    </row>
    <row r="9" spans="1:21" ht="15.75" thickBot="1" x14ac:dyDescent="0.3">
      <c r="B9" s="116"/>
      <c r="C9" s="117"/>
      <c r="D9" s="117"/>
      <c r="E9" s="117"/>
      <c r="F9" s="117"/>
      <c r="G9" s="117"/>
      <c r="H9" s="117"/>
      <c r="I9" s="117"/>
      <c r="J9" s="117"/>
      <c r="K9" s="117"/>
      <c r="L9" s="117"/>
      <c r="M9" s="118"/>
      <c r="N9" s="116"/>
      <c r="O9" s="117"/>
      <c r="P9" s="117"/>
      <c r="Q9" s="117"/>
      <c r="R9" s="117"/>
      <c r="S9" s="118"/>
    </row>
    <row r="10" spans="1:21" x14ac:dyDescent="0.25">
      <c r="A10" s="67"/>
      <c r="B10" s="110" t="s">
        <v>0</v>
      </c>
      <c r="C10" s="111"/>
      <c r="D10" s="112"/>
      <c r="E10" s="110" t="s">
        <v>2</v>
      </c>
      <c r="F10" s="111"/>
      <c r="G10" s="112"/>
      <c r="H10" s="110" t="s">
        <v>4</v>
      </c>
      <c r="I10" s="111"/>
      <c r="J10" s="112"/>
      <c r="K10" s="110" t="s">
        <v>5</v>
      </c>
      <c r="L10" s="111"/>
      <c r="M10" s="112"/>
      <c r="N10" s="110" t="s">
        <v>1</v>
      </c>
      <c r="O10" s="111"/>
      <c r="P10" s="112"/>
      <c r="Q10" s="110" t="s">
        <v>11</v>
      </c>
      <c r="R10" s="111"/>
      <c r="S10" s="112"/>
      <c r="T10" s="68" t="s">
        <v>6</v>
      </c>
      <c r="U10" s="69"/>
    </row>
    <row r="11" spans="1:21" x14ac:dyDescent="0.25">
      <c r="A11" s="67"/>
      <c r="B11" s="70" t="s">
        <v>7</v>
      </c>
      <c r="C11" s="71" t="s">
        <v>8</v>
      </c>
      <c r="D11" s="72" t="s">
        <v>9</v>
      </c>
      <c r="E11" s="70" t="s">
        <v>7</v>
      </c>
      <c r="F11" s="71" t="s">
        <v>8</v>
      </c>
      <c r="G11" s="72" t="s">
        <v>9</v>
      </c>
      <c r="H11" s="70" t="s">
        <v>7</v>
      </c>
      <c r="I11" s="71" t="s">
        <v>8</v>
      </c>
      <c r="J11" s="72" t="s">
        <v>9</v>
      </c>
      <c r="K11" s="70" t="s">
        <v>7</v>
      </c>
      <c r="L11" s="71" t="s">
        <v>8</v>
      </c>
      <c r="M11" s="72" t="s">
        <v>9</v>
      </c>
      <c r="N11" s="70" t="s">
        <v>7</v>
      </c>
      <c r="O11" s="71" t="s">
        <v>8</v>
      </c>
      <c r="P11" s="72" t="s">
        <v>9</v>
      </c>
      <c r="Q11" s="70" t="s">
        <v>7</v>
      </c>
      <c r="R11" s="71" t="s">
        <v>8</v>
      </c>
      <c r="S11" s="72" t="s">
        <v>9</v>
      </c>
      <c r="T11" s="73" t="s">
        <v>9</v>
      </c>
      <c r="U11" s="74" t="s">
        <v>10</v>
      </c>
    </row>
    <row r="12" spans="1:21" x14ac:dyDescent="0.25">
      <c r="A12" s="82" t="s">
        <v>12</v>
      </c>
      <c r="B12" s="75"/>
      <c r="C12" s="76"/>
      <c r="D12" s="78" t="str">
        <f>IF(B12&lt;&gt;"",B12-(C12/3),"")</f>
        <v/>
      </c>
      <c r="E12" s="75"/>
      <c r="F12" s="76"/>
      <c r="G12" s="78" t="str">
        <f>IF(E12&lt;&gt;"",E12-(F12/3),"")</f>
        <v/>
      </c>
      <c r="H12" s="75"/>
      <c r="I12" s="76"/>
      <c r="J12" s="78" t="str">
        <f>IF(H12&lt;&gt;"",H12-(I12/3),"")</f>
        <v/>
      </c>
      <c r="K12" s="75"/>
      <c r="L12" s="76"/>
      <c r="M12" s="78" t="str">
        <f>IF(K12&lt;&gt;"",K12-(L12/3),"")</f>
        <v/>
      </c>
      <c r="N12" s="75"/>
      <c r="O12" s="76"/>
      <c r="P12" s="78" t="str">
        <f>IF(N12&lt;&gt;"",N12-(O12/3),"")</f>
        <v/>
      </c>
      <c r="Q12" s="75"/>
      <c r="R12" s="76"/>
      <c r="S12" s="78" t="str">
        <f>IF(Q12&lt;&gt;"",Q12-(R12/3),"")</f>
        <v/>
      </c>
      <c r="T12" s="79">
        <f>SUM(D12,G12,J12,M12,P12,S12)</f>
        <v>0</v>
      </c>
      <c r="U12" s="80" t="str">
        <f>'Kişi - PUAN HESAPLAMA ANALİZİ'!V12</f>
        <v/>
      </c>
    </row>
    <row r="13" spans="1:21" x14ac:dyDescent="0.25">
      <c r="A13" s="82" t="s">
        <v>13</v>
      </c>
      <c r="B13" s="75"/>
      <c r="C13" s="76"/>
      <c r="D13" s="78" t="str">
        <f t="shared" ref="D13:D26" si="0">IF(B13&lt;&gt;"",B13-(C13/3),"")</f>
        <v/>
      </c>
      <c r="E13" s="75"/>
      <c r="F13" s="76"/>
      <c r="G13" s="78" t="str">
        <f t="shared" ref="G13:G26" si="1">IF(E13&lt;&gt;"",E13-(F13/3),"")</f>
        <v/>
      </c>
      <c r="H13" s="75"/>
      <c r="I13" s="76"/>
      <c r="J13" s="78" t="str">
        <f t="shared" ref="J13:J26" si="2">IF(H13&lt;&gt;"",H13-(I13/3),"")</f>
        <v/>
      </c>
      <c r="K13" s="75"/>
      <c r="L13" s="76"/>
      <c r="M13" s="78" t="str">
        <f t="shared" ref="M13:M26" si="3">IF(K13&lt;&gt;"",K13-(L13/3),"")</f>
        <v/>
      </c>
      <c r="N13" s="75"/>
      <c r="O13" s="76"/>
      <c r="P13" s="78" t="str">
        <f t="shared" ref="P13:P26" si="4">IF(N13&lt;&gt;"",N13-(O13/3),"")</f>
        <v/>
      </c>
      <c r="Q13" s="75"/>
      <c r="R13" s="76"/>
      <c r="S13" s="78" t="str">
        <f t="shared" ref="S13:S26" si="5">IF(Q13&lt;&gt;"",Q13-(R13/3),"")</f>
        <v/>
      </c>
      <c r="T13" s="79">
        <f t="shared" ref="T13:T26" si="6">SUM(D13,G13,J13,M13,P13,S13)</f>
        <v>0</v>
      </c>
      <c r="U13" s="81" t="str">
        <f>'Kişi - PUAN HESAPLAMA ANALİZİ'!V13</f>
        <v/>
      </c>
    </row>
    <row r="14" spans="1:21" x14ac:dyDescent="0.25">
      <c r="A14" s="82" t="s">
        <v>14</v>
      </c>
      <c r="B14" s="75"/>
      <c r="C14" s="76"/>
      <c r="D14" s="78" t="str">
        <f t="shared" si="0"/>
        <v/>
      </c>
      <c r="E14" s="75"/>
      <c r="F14" s="76"/>
      <c r="G14" s="78" t="str">
        <f t="shared" si="1"/>
        <v/>
      </c>
      <c r="H14" s="75"/>
      <c r="I14" s="76"/>
      <c r="J14" s="78" t="str">
        <f t="shared" si="2"/>
        <v/>
      </c>
      <c r="K14" s="75"/>
      <c r="L14" s="76"/>
      <c r="M14" s="78" t="str">
        <f t="shared" si="3"/>
        <v/>
      </c>
      <c r="N14" s="75"/>
      <c r="O14" s="76"/>
      <c r="P14" s="78" t="str">
        <f t="shared" si="4"/>
        <v/>
      </c>
      <c r="Q14" s="75"/>
      <c r="R14" s="76"/>
      <c r="S14" s="78" t="str">
        <f t="shared" si="5"/>
        <v/>
      </c>
      <c r="T14" s="79">
        <f t="shared" si="6"/>
        <v>0</v>
      </c>
      <c r="U14" s="80" t="str">
        <f>'Kişi - PUAN HESAPLAMA ANALİZİ'!V14</f>
        <v/>
      </c>
    </row>
    <row r="15" spans="1:21" x14ac:dyDescent="0.25">
      <c r="A15" s="82" t="s">
        <v>15</v>
      </c>
      <c r="B15" s="75"/>
      <c r="C15" s="76"/>
      <c r="D15" s="78" t="str">
        <f t="shared" si="0"/>
        <v/>
      </c>
      <c r="E15" s="75"/>
      <c r="F15" s="76"/>
      <c r="G15" s="78" t="str">
        <f t="shared" si="1"/>
        <v/>
      </c>
      <c r="H15" s="75"/>
      <c r="I15" s="76"/>
      <c r="J15" s="78" t="str">
        <f t="shared" si="2"/>
        <v/>
      </c>
      <c r="K15" s="75"/>
      <c r="L15" s="76"/>
      <c r="M15" s="78" t="str">
        <f t="shared" si="3"/>
        <v/>
      </c>
      <c r="N15" s="75"/>
      <c r="O15" s="76"/>
      <c r="P15" s="78" t="str">
        <f t="shared" si="4"/>
        <v/>
      </c>
      <c r="Q15" s="75"/>
      <c r="R15" s="76"/>
      <c r="S15" s="78" t="str">
        <f t="shared" si="5"/>
        <v/>
      </c>
      <c r="T15" s="79">
        <f t="shared" si="6"/>
        <v>0</v>
      </c>
      <c r="U15" s="80" t="str">
        <f>'Kişi - PUAN HESAPLAMA ANALİZİ'!V15</f>
        <v/>
      </c>
    </row>
    <row r="16" spans="1:21" x14ac:dyDescent="0.25">
      <c r="A16" s="82" t="s">
        <v>16</v>
      </c>
      <c r="B16" s="75"/>
      <c r="C16" s="76"/>
      <c r="D16" s="78" t="str">
        <f t="shared" si="0"/>
        <v/>
      </c>
      <c r="E16" s="75"/>
      <c r="F16" s="76"/>
      <c r="G16" s="78" t="str">
        <f t="shared" si="1"/>
        <v/>
      </c>
      <c r="H16" s="75"/>
      <c r="I16" s="76"/>
      <c r="J16" s="78" t="str">
        <f t="shared" si="2"/>
        <v/>
      </c>
      <c r="K16" s="75"/>
      <c r="L16" s="76"/>
      <c r="M16" s="78" t="str">
        <f t="shared" si="3"/>
        <v/>
      </c>
      <c r="N16" s="75"/>
      <c r="O16" s="76"/>
      <c r="P16" s="78" t="str">
        <f t="shared" si="4"/>
        <v/>
      </c>
      <c r="Q16" s="75"/>
      <c r="R16" s="76"/>
      <c r="S16" s="78" t="str">
        <f t="shared" si="5"/>
        <v/>
      </c>
      <c r="T16" s="79">
        <f t="shared" si="6"/>
        <v>0</v>
      </c>
      <c r="U16" s="80" t="str">
        <f>'Kişi - PUAN HESAPLAMA ANALİZİ'!V16</f>
        <v/>
      </c>
    </row>
    <row r="17" spans="1:21" x14ac:dyDescent="0.25">
      <c r="A17" s="82" t="s">
        <v>17</v>
      </c>
      <c r="B17" s="75"/>
      <c r="C17" s="76"/>
      <c r="D17" s="78" t="str">
        <f t="shared" si="0"/>
        <v/>
      </c>
      <c r="E17" s="75"/>
      <c r="F17" s="76"/>
      <c r="G17" s="78" t="str">
        <f t="shared" si="1"/>
        <v/>
      </c>
      <c r="H17" s="75"/>
      <c r="I17" s="76"/>
      <c r="J17" s="78" t="str">
        <f t="shared" si="2"/>
        <v/>
      </c>
      <c r="K17" s="75"/>
      <c r="L17" s="76"/>
      <c r="M17" s="78" t="str">
        <f t="shared" si="3"/>
        <v/>
      </c>
      <c r="N17" s="75"/>
      <c r="O17" s="76"/>
      <c r="P17" s="78" t="str">
        <f t="shared" si="4"/>
        <v/>
      </c>
      <c r="Q17" s="75"/>
      <c r="R17" s="76"/>
      <c r="S17" s="78" t="str">
        <f t="shared" si="5"/>
        <v/>
      </c>
      <c r="T17" s="79">
        <f t="shared" si="6"/>
        <v>0</v>
      </c>
      <c r="U17" s="80" t="str">
        <f>'Kişi - PUAN HESAPLAMA ANALİZİ'!V17</f>
        <v/>
      </c>
    </row>
    <row r="18" spans="1:21" x14ac:dyDescent="0.25">
      <c r="A18" s="82" t="s">
        <v>18</v>
      </c>
      <c r="B18" s="75"/>
      <c r="C18" s="76"/>
      <c r="D18" s="78" t="str">
        <f t="shared" si="0"/>
        <v/>
      </c>
      <c r="E18" s="75"/>
      <c r="F18" s="76"/>
      <c r="G18" s="78" t="str">
        <f t="shared" si="1"/>
        <v/>
      </c>
      <c r="H18" s="75"/>
      <c r="I18" s="76"/>
      <c r="J18" s="78" t="str">
        <f t="shared" si="2"/>
        <v/>
      </c>
      <c r="K18" s="75"/>
      <c r="L18" s="76"/>
      <c r="M18" s="78" t="str">
        <f t="shared" si="3"/>
        <v/>
      </c>
      <c r="N18" s="75"/>
      <c r="O18" s="76"/>
      <c r="P18" s="78" t="str">
        <f t="shared" si="4"/>
        <v/>
      </c>
      <c r="Q18" s="75"/>
      <c r="R18" s="76"/>
      <c r="S18" s="78" t="str">
        <f t="shared" si="5"/>
        <v/>
      </c>
      <c r="T18" s="79">
        <f t="shared" si="6"/>
        <v>0</v>
      </c>
      <c r="U18" s="80" t="str">
        <f>'Kişi - PUAN HESAPLAMA ANALİZİ'!V18</f>
        <v/>
      </c>
    </row>
    <row r="19" spans="1:21" x14ac:dyDescent="0.25">
      <c r="A19" s="82" t="s">
        <v>19</v>
      </c>
      <c r="B19" s="75"/>
      <c r="C19" s="76"/>
      <c r="D19" s="78" t="str">
        <f t="shared" si="0"/>
        <v/>
      </c>
      <c r="E19" s="75"/>
      <c r="F19" s="76"/>
      <c r="G19" s="78" t="str">
        <f t="shared" si="1"/>
        <v/>
      </c>
      <c r="H19" s="75"/>
      <c r="I19" s="76"/>
      <c r="J19" s="78" t="str">
        <f t="shared" si="2"/>
        <v/>
      </c>
      <c r="K19" s="75"/>
      <c r="L19" s="76"/>
      <c r="M19" s="78" t="str">
        <f t="shared" si="3"/>
        <v/>
      </c>
      <c r="N19" s="75"/>
      <c r="O19" s="76"/>
      <c r="P19" s="78" t="str">
        <f t="shared" si="4"/>
        <v/>
      </c>
      <c r="Q19" s="75"/>
      <c r="R19" s="76"/>
      <c r="S19" s="78" t="str">
        <f t="shared" si="5"/>
        <v/>
      </c>
      <c r="T19" s="79">
        <f t="shared" si="6"/>
        <v>0</v>
      </c>
      <c r="U19" s="80" t="str">
        <f>'Kişi - PUAN HESAPLAMA ANALİZİ'!V19</f>
        <v/>
      </c>
    </row>
    <row r="20" spans="1:21" x14ac:dyDescent="0.25">
      <c r="A20" s="82" t="s">
        <v>20</v>
      </c>
      <c r="B20" s="75"/>
      <c r="C20" s="76"/>
      <c r="D20" s="78" t="str">
        <f t="shared" si="0"/>
        <v/>
      </c>
      <c r="E20" s="75"/>
      <c r="F20" s="76"/>
      <c r="G20" s="78" t="str">
        <f t="shared" si="1"/>
        <v/>
      </c>
      <c r="H20" s="75"/>
      <c r="I20" s="76"/>
      <c r="J20" s="78" t="str">
        <f t="shared" si="2"/>
        <v/>
      </c>
      <c r="K20" s="75"/>
      <c r="L20" s="76"/>
      <c r="M20" s="78" t="str">
        <f t="shared" si="3"/>
        <v/>
      </c>
      <c r="N20" s="75"/>
      <c r="O20" s="76"/>
      <c r="P20" s="78" t="str">
        <f t="shared" si="4"/>
        <v/>
      </c>
      <c r="Q20" s="75"/>
      <c r="R20" s="76"/>
      <c r="S20" s="78" t="str">
        <f t="shared" si="5"/>
        <v/>
      </c>
      <c r="T20" s="79">
        <f t="shared" si="6"/>
        <v>0</v>
      </c>
      <c r="U20" s="80" t="str">
        <f>'Kişi - PUAN HESAPLAMA ANALİZİ'!V20</f>
        <v/>
      </c>
    </row>
    <row r="21" spans="1:21" x14ac:dyDescent="0.25">
      <c r="A21" s="82" t="s">
        <v>21</v>
      </c>
      <c r="B21" s="75"/>
      <c r="C21" s="76"/>
      <c r="D21" s="78" t="str">
        <f t="shared" si="0"/>
        <v/>
      </c>
      <c r="E21" s="75"/>
      <c r="F21" s="76"/>
      <c r="G21" s="78" t="str">
        <f t="shared" si="1"/>
        <v/>
      </c>
      <c r="H21" s="75"/>
      <c r="I21" s="76"/>
      <c r="J21" s="78" t="str">
        <f t="shared" si="2"/>
        <v/>
      </c>
      <c r="K21" s="75"/>
      <c r="L21" s="76"/>
      <c r="M21" s="78" t="str">
        <f t="shared" si="3"/>
        <v/>
      </c>
      <c r="N21" s="75"/>
      <c r="O21" s="76"/>
      <c r="P21" s="78" t="str">
        <f t="shared" si="4"/>
        <v/>
      </c>
      <c r="Q21" s="75"/>
      <c r="R21" s="76"/>
      <c r="S21" s="78" t="str">
        <f t="shared" si="5"/>
        <v/>
      </c>
      <c r="T21" s="79">
        <f t="shared" si="6"/>
        <v>0</v>
      </c>
      <c r="U21" s="80" t="str">
        <f>'Kişi - PUAN HESAPLAMA ANALİZİ'!V21</f>
        <v/>
      </c>
    </row>
    <row r="22" spans="1:21" x14ac:dyDescent="0.25">
      <c r="A22" s="82" t="s">
        <v>22</v>
      </c>
      <c r="B22" s="75"/>
      <c r="C22" s="76"/>
      <c r="D22" s="78" t="str">
        <f t="shared" si="0"/>
        <v/>
      </c>
      <c r="E22" s="75"/>
      <c r="F22" s="76"/>
      <c r="G22" s="78" t="str">
        <f t="shared" si="1"/>
        <v/>
      </c>
      <c r="H22" s="75"/>
      <c r="I22" s="76"/>
      <c r="J22" s="78" t="str">
        <f t="shared" si="2"/>
        <v/>
      </c>
      <c r="K22" s="75"/>
      <c r="L22" s="76"/>
      <c r="M22" s="78" t="str">
        <f t="shared" si="3"/>
        <v/>
      </c>
      <c r="N22" s="75"/>
      <c r="O22" s="76"/>
      <c r="P22" s="78" t="str">
        <f t="shared" si="4"/>
        <v/>
      </c>
      <c r="Q22" s="75"/>
      <c r="R22" s="76"/>
      <c r="S22" s="78" t="str">
        <f t="shared" si="5"/>
        <v/>
      </c>
      <c r="T22" s="79">
        <f t="shared" si="6"/>
        <v>0</v>
      </c>
      <c r="U22" s="80" t="str">
        <f>'Kişi - PUAN HESAPLAMA ANALİZİ'!V22</f>
        <v/>
      </c>
    </row>
    <row r="23" spans="1:21" x14ac:dyDescent="0.25">
      <c r="A23" s="82" t="s">
        <v>23</v>
      </c>
      <c r="B23" s="75"/>
      <c r="C23" s="76"/>
      <c r="D23" s="78" t="str">
        <f t="shared" si="0"/>
        <v/>
      </c>
      <c r="E23" s="75"/>
      <c r="F23" s="76"/>
      <c r="G23" s="78" t="str">
        <f t="shared" si="1"/>
        <v/>
      </c>
      <c r="H23" s="75"/>
      <c r="I23" s="76"/>
      <c r="J23" s="78" t="str">
        <f t="shared" si="2"/>
        <v/>
      </c>
      <c r="K23" s="75"/>
      <c r="L23" s="76"/>
      <c r="M23" s="78" t="str">
        <f t="shared" si="3"/>
        <v/>
      </c>
      <c r="N23" s="75"/>
      <c r="O23" s="76"/>
      <c r="P23" s="78" t="str">
        <f t="shared" si="4"/>
        <v/>
      </c>
      <c r="Q23" s="75"/>
      <c r="R23" s="76"/>
      <c r="S23" s="78" t="str">
        <f t="shared" si="5"/>
        <v/>
      </c>
      <c r="T23" s="79">
        <f t="shared" si="6"/>
        <v>0</v>
      </c>
      <c r="U23" s="80" t="str">
        <f>'Kişi - PUAN HESAPLAMA ANALİZİ'!V23</f>
        <v/>
      </c>
    </row>
    <row r="24" spans="1:21" x14ac:dyDescent="0.25">
      <c r="A24" s="82" t="s">
        <v>24</v>
      </c>
      <c r="B24" s="75"/>
      <c r="C24" s="76"/>
      <c r="D24" s="78" t="str">
        <f t="shared" si="0"/>
        <v/>
      </c>
      <c r="E24" s="75"/>
      <c r="F24" s="76"/>
      <c r="G24" s="78" t="str">
        <f t="shared" si="1"/>
        <v/>
      </c>
      <c r="H24" s="75"/>
      <c r="I24" s="76"/>
      <c r="J24" s="78" t="str">
        <f t="shared" si="2"/>
        <v/>
      </c>
      <c r="K24" s="75"/>
      <c r="L24" s="76"/>
      <c r="M24" s="78" t="str">
        <f t="shared" si="3"/>
        <v/>
      </c>
      <c r="N24" s="75"/>
      <c r="O24" s="76"/>
      <c r="P24" s="78" t="str">
        <f t="shared" si="4"/>
        <v/>
      </c>
      <c r="Q24" s="75"/>
      <c r="R24" s="76"/>
      <c r="S24" s="78" t="str">
        <f t="shared" si="5"/>
        <v/>
      </c>
      <c r="T24" s="79">
        <f t="shared" si="6"/>
        <v>0</v>
      </c>
      <c r="U24" s="80" t="str">
        <f>'Kişi - PUAN HESAPLAMA ANALİZİ'!V24</f>
        <v/>
      </c>
    </row>
    <row r="25" spans="1:21" x14ac:dyDescent="0.25">
      <c r="A25" s="82" t="s">
        <v>25</v>
      </c>
      <c r="B25" s="75"/>
      <c r="C25" s="76"/>
      <c r="D25" s="78" t="str">
        <f t="shared" si="0"/>
        <v/>
      </c>
      <c r="E25" s="75"/>
      <c r="F25" s="76"/>
      <c r="G25" s="78" t="str">
        <f t="shared" si="1"/>
        <v/>
      </c>
      <c r="H25" s="75"/>
      <c r="I25" s="76"/>
      <c r="J25" s="78" t="str">
        <f t="shared" si="2"/>
        <v/>
      </c>
      <c r="K25" s="75"/>
      <c r="L25" s="76"/>
      <c r="M25" s="78" t="str">
        <f t="shared" si="3"/>
        <v/>
      </c>
      <c r="N25" s="75"/>
      <c r="O25" s="76"/>
      <c r="P25" s="78" t="str">
        <f t="shared" si="4"/>
        <v/>
      </c>
      <c r="Q25" s="75"/>
      <c r="R25" s="76"/>
      <c r="S25" s="78" t="str">
        <f t="shared" si="5"/>
        <v/>
      </c>
      <c r="T25" s="79">
        <f t="shared" si="6"/>
        <v>0</v>
      </c>
      <c r="U25" s="80" t="str">
        <f>'Kişi - PUAN HESAPLAMA ANALİZİ'!V25</f>
        <v/>
      </c>
    </row>
    <row r="26" spans="1:21" x14ac:dyDescent="0.25">
      <c r="A26" s="82" t="s">
        <v>26</v>
      </c>
      <c r="B26" s="75"/>
      <c r="C26" s="76"/>
      <c r="D26" s="78" t="str">
        <f t="shared" si="0"/>
        <v/>
      </c>
      <c r="E26" s="75"/>
      <c r="F26" s="76"/>
      <c r="G26" s="78" t="str">
        <f t="shared" si="1"/>
        <v/>
      </c>
      <c r="H26" s="75"/>
      <c r="I26" s="76"/>
      <c r="J26" s="78" t="str">
        <f t="shared" si="2"/>
        <v/>
      </c>
      <c r="K26" s="75"/>
      <c r="L26" s="76"/>
      <c r="M26" s="78" t="str">
        <f t="shared" si="3"/>
        <v/>
      </c>
      <c r="N26" s="75"/>
      <c r="O26" s="76"/>
      <c r="P26" s="78" t="str">
        <f t="shared" si="4"/>
        <v/>
      </c>
      <c r="Q26" s="75"/>
      <c r="R26" s="77"/>
      <c r="S26" s="78" t="str">
        <f t="shared" si="5"/>
        <v/>
      </c>
      <c r="T26" s="79">
        <f t="shared" si="6"/>
        <v>0</v>
      </c>
      <c r="U26" s="80" t="str">
        <f>'Kişi - PUAN HESAPLAMA ANALİZİ'!V26</f>
        <v/>
      </c>
    </row>
  </sheetData>
  <sheetProtection password="E726" sheet="1" objects="1" scenarios="1"/>
  <mergeCells count="23">
    <mergeCell ref="L6:P6"/>
    <mergeCell ref="B6:D6"/>
    <mergeCell ref="B5:D5"/>
    <mergeCell ref="G5:I5"/>
    <mergeCell ref="B2:J2"/>
    <mergeCell ref="B4:D4"/>
    <mergeCell ref="G4:I4"/>
    <mergeCell ref="G6:I6"/>
    <mergeCell ref="B10:D10"/>
    <mergeCell ref="N8:S9"/>
    <mergeCell ref="B8:M9"/>
    <mergeCell ref="Q10:S10"/>
    <mergeCell ref="N10:P10"/>
    <mergeCell ref="K10:M10"/>
    <mergeCell ref="H10:J10"/>
    <mergeCell ref="E10:G10"/>
    <mergeCell ref="T2:U5"/>
    <mergeCell ref="M2:O2"/>
    <mergeCell ref="M3:O3"/>
    <mergeCell ref="M4:O4"/>
    <mergeCell ref="P2:R2"/>
    <mergeCell ref="P3:R3"/>
    <mergeCell ref="P4:R4"/>
  </mergeCells>
  <pageMargins left="0.7" right="0.7" top="0.75" bottom="0.75" header="0.3" footer="0.3"/>
  <pageSetup paperSize="9"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6"/>
  <dimension ref="B2:P65"/>
  <sheetViews>
    <sheetView zoomScaleNormal="100" workbookViewId="0">
      <selection activeCell="P19" sqref="P19"/>
    </sheetView>
  </sheetViews>
  <sheetFormatPr defaultRowHeight="15" x14ac:dyDescent="0.25"/>
  <cols>
    <col min="1" max="1" width="11.7109375" style="83" customWidth="1"/>
    <col min="2" max="2" width="12" style="83" bestFit="1" customWidth="1"/>
    <col min="3" max="3" width="7.140625" style="83" bestFit="1" customWidth="1"/>
    <col min="4" max="4" width="9.140625" style="83" bestFit="1" customWidth="1"/>
    <col min="5" max="5" width="9.140625" style="83"/>
    <col min="6" max="6" width="10.42578125" style="83" bestFit="1" customWidth="1"/>
    <col min="7" max="7" width="9.140625" style="83" bestFit="1" customWidth="1"/>
    <col min="8" max="8" width="7.5703125" style="83" customWidth="1"/>
    <col min="9" max="9" width="9.140625" style="83"/>
    <col min="10" max="10" width="4.85546875" style="83" customWidth="1"/>
    <col min="11" max="11" width="12" style="83" customWidth="1"/>
    <col min="12" max="12" width="5.85546875" style="83" customWidth="1"/>
    <col min="13" max="13" width="11.5703125" style="83" bestFit="1" customWidth="1"/>
    <col min="14" max="14" width="9.140625" style="83"/>
    <col min="15" max="15" width="11.5703125" style="83" bestFit="1" customWidth="1"/>
    <col min="16" max="16384" width="9.140625" style="83"/>
  </cols>
  <sheetData>
    <row r="2" spans="2:16" ht="15" customHeight="1" x14ac:dyDescent="0.25">
      <c r="B2" s="120" t="s">
        <v>66</v>
      </c>
      <c r="C2" s="120"/>
      <c r="D2" s="120"/>
      <c r="F2" s="84"/>
      <c r="G2" s="84" t="s">
        <v>68</v>
      </c>
      <c r="H2" s="121" t="s">
        <v>69</v>
      </c>
      <c r="I2" s="121"/>
      <c r="K2" s="130" t="s">
        <v>79</v>
      </c>
      <c r="L2" s="131"/>
      <c r="M2" s="131"/>
      <c r="N2" s="131"/>
      <c r="O2" s="131"/>
      <c r="P2" s="132"/>
    </row>
    <row r="3" spans="2:16" x14ac:dyDescent="0.25">
      <c r="B3" s="85" t="s">
        <v>12</v>
      </c>
      <c r="C3" s="85" t="str">
        <f>IF('Kişi - VERİ GİRİŞ EKRANI'!U12&lt;199,"Zayıf",IF('Kişi - VERİ GİRİŞ EKRANI'!U12&lt;299,"Orta",IF('Kişi - VERİ GİRİŞ EKRANI'!U12&lt;399,"İyi",IF('Kişi - VERİ GİRİŞ EKRANI'!U12&lt;501,"Süper",""))))</f>
        <v/>
      </c>
      <c r="D3" s="86" t="str">
        <f>VLOOKUP(B3,'Kişi - VERİ GİRİŞ EKRANI'!$A$10:$U$26,21,)</f>
        <v/>
      </c>
      <c r="F3" s="87" t="s">
        <v>49</v>
      </c>
      <c r="G3" s="88" t="str">
        <f>IF(D3:D17="","",MIN(D3:D17))</f>
        <v/>
      </c>
      <c r="H3" s="122" t="str">
        <f>IF(D3:D17="","",INDEX($B$3:$B$17,MATCH(MIN(D3:D17),D3:D17,0)))</f>
        <v/>
      </c>
      <c r="I3" s="122"/>
      <c r="K3" s="126" t="s">
        <v>0</v>
      </c>
      <c r="L3" s="127"/>
      <c r="M3" s="126" t="s">
        <v>82</v>
      </c>
      <c r="N3" s="127"/>
      <c r="O3" s="126" t="s">
        <v>4</v>
      </c>
      <c r="P3" s="127"/>
    </row>
    <row r="4" spans="2:16" x14ac:dyDescent="0.25">
      <c r="B4" s="85" t="s">
        <v>13</v>
      </c>
      <c r="C4" s="85" t="str">
        <f>IF('Kişi - VERİ GİRİŞ EKRANI'!U13&lt;199,"Zayıf",IF('Kişi - VERİ GİRİŞ EKRANI'!U13&lt;299,"Orta",IF('Kişi - VERİ GİRİŞ EKRANI'!U13&lt;399,"İyi",IF('Kişi - VERİ GİRİŞ EKRANI'!U13&lt;501,"Süper",""))))</f>
        <v/>
      </c>
      <c r="D4" s="86" t="str">
        <f>VLOOKUP(B4,'Kişi - VERİ GİRİŞ EKRANI'!$A$10:$U$26,21,)</f>
        <v/>
      </c>
      <c r="F4" s="87" t="s">
        <v>50</v>
      </c>
      <c r="G4" s="88" t="str">
        <f>IF(D3:D17="","",MAX(D3:D17))</f>
        <v/>
      </c>
      <c r="H4" s="122" t="str">
        <f>IF(D3:D17="","",INDEX(B3:B17,MATCH(MAX(D3:D17),D3:D17,0)))</f>
        <v/>
      </c>
      <c r="I4" s="122"/>
      <c r="K4" s="89" t="s">
        <v>81</v>
      </c>
      <c r="L4" s="89" t="s">
        <v>80</v>
      </c>
      <c r="M4" s="89" t="s">
        <v>81</v>
      </c>
      <c r="N4" s="89" t="s">
        <v>80</v>
      </c>
      <c r="O4" s="89" t="s">
        <v>81</v>
      </c>
      <c r="P4" s="89" t="s">
        <v>80</v>
      </c>
    </row>
    <row r="5" spans="2:16" x14ac:dyDescent="0.25">
      <c r="B5" s="85" t="s">
        <v>14</v>
      </c>
      <c r="C5" s="85" t="str">
        <f>IF('Kişi - VERİ GİRİŞ EKRANI'!U14&lt;199,"Zayıf",IF('Kişi - VERİ GİRİŞ EKRANI'!U14&lt;299,"Orta",IF('Kişi - VERİ GİRİŞ EKRANI'!U14&lt;399,"İyi",IF('Kişi - VERİ GİRİŞ EKRANI'!U14&lt;501,"Süper",""))))</f>
        <v/>
      </c>
      <c r="D5" s="86" t="str">
        <f>VLOOKUP(B5,'Kişi - VERİ GİRİŞ EKRANI'!$A$10:$U$26,21,)</f>
        <v/>
      </c>
      <c r="K5" s="89" t="e">
        <f>INDEX('Kişi - VERİ GİRİŞ EKRANI'!$A$12:$A$26,MATCH('Kişi- Veri Analizi'!L5,'Kişi - VERİ GİRİŞ EKRANI'!D12:D26,0))</f>
        <v>#NUM!</v>
      </c>
      <c r="L5" s="89" t="e">
        <f>LARGE('Kişi - VERİ GİRİŞ EKRANI'!$D$12:$D$26,1)</f>
        <v>#NUM!</v>
      </c>
      <c r="M5" s="89" t="e">
        <f>INDEX('Kişi - VERİ GİRİŞ EKRANI'!$A$12:$A$26,MATCH('Kişi- Veri Analizi'!N5,'Kişi - VERİ GİRİŞ EKRANI'!G12:G26,0))</f>
        <v>#NUM!</v>
      </c>
      <c r="N5" s="89" t="e">
        <f>LARGE('Kişi - VERİ GİRİŞ EKRANI'!$G$12:$G$26,1)</f>
        <v>#NUM!</v>
      </c>
      <c r="O5" s="89" t="e">
        <f>INDEX('Kişi - VERİ GİRİŞ EKRANI'!$A$12:$A$26,MATCH('Kişi- Veri Analizi'!P5,'Kişi - VERİ GİRİŞ EKRANI'!J12:J26,0))</f>
        <v>#NUM!</v>
      </c>
      <c r="P5" s="89" t="e">
        <f>LARGE('Kişi - VERİ GİRİŞ EKRANI'!$J$12:$J$26,1)</f>
        <v>#NUM!</v>
      </c>
    </row>
    <row r="6" spans="2:16" ht="15.75" x14ac:dyDescent="0.25">
      <c r="B6" s="85" t="s">
        <v>15</v>
      </c>
      <c r="C6" s="85" t="str">
        <f>IF('Kişi - VERİ GİRİŞ EKRANI'!U15&lt;199,"Zayıf",IF('Kişi - VERİ GİRİŞ EKRANI'!U15&lt;299,"Orta",IF('Kişi - VERİ GİRİŞ EKRANI'!U15&lt;399,"İyi",IF('Kişi - VERİ GİRİŞ EKRANI'!U15&lt;501,"Süper",""))))</f>
        <v/>
      </c>
      <c r="D6" s="86" t="str">
        <f>VLOOKUP(B6,'Kişi - VERİ GİRİŞ EKRANI'!$A$10:$U$26,21,)</f>
        <v/>
      </c>
      <c r="F6" s="123" t="s">
        <v>78</v>
      </c>
      <c r="G6" s="124"/>
      <c r="H6" s="124"/>
      <c r="I6" s="125"/>
      <c r="K6" s="89" t="e">
        <f>INDEX('Kişi - VERİ GİRİŞ EKRANI'!$A$12:$A$26,MATCH('Kişi- Veri Analizi'!L6,'Kişi - VERİ GİRİŞ EKRANI'!D12:D26,0))</f>
        <v>#NUM!</v>
      </c>
      <c r="L6" s="89" t="e">
        <f>LARGE('Kişi - VERİ GİRİŞ EKRANI'!$D$12:$D$26,2)</f>
        <v>#NUM!</v>
      </c>
      <c r="M6" s="89" t="e">
        <f>INDEX('Kişi - VERİ GİRİŞ EKRANI'!$A$12:$A$26,MATCH('Kişi- Veri Analizi'!N6,'Kişi - VERİ GİRİŞ EKRANI'!G12:G26,0))</f>
        <v>#NUM!</v>
      </c>
      <c r="N6" s="89" t="e">
        <f>LARGE('Kişi - VERİ GİRİŞ EKRANI'!$G$12:$G$26,2)</f>
        <v>#NUM!</v>
      </c>
      <c r="O6" s="89" t="e">
        <f>INDEX('Kişi - VERİ GİRİŞ EKRANI'!$A$12:$A$26,MATCH('Kişi- Veri Analizi'!P6,'Kişi - VERİ GİRİŞ EKRANI'!J12:J26,0))</f>
        <v>#NUM!</v>
      </c>
      <c r="P6" s="89" t="e">
        <f>LARGE('Kişi - VERİ GİRİŞ EKRANI'!$J$12:$J$26,2)</f>
        <v>#NUM!</v>
      </c>
    </row>
    <row r="7" spans="2:16" x14ac:dyDescent="0.25">
      <c r="B7" s="85" t="s">
        <v>16</v>
      </c>
      <c r="C7" s="85" t="str">
        <f>IF('Kişi - VERİ GİRİŞ EKRANI'!U16&lt;199,"Zayıf",IF('Kişi - VERİ GİRİŞ EKRANI'!U16&lt;299,"Orta",IF('Kişi - VERİ GİRİŞ EKRANI'!U16&lt;399,"İyi",IF('Kişi - VERİ GİRİŞ EKRANI'!U16&lt;501,"Süper",""))))</f>
        <v/>
      </c>
      <c r="D7" s="86" t="str">
        <f>VLOOKUP(B7,'Kişi - VERİ GİRİŞ EKRANI'!$A$10:$U$26,21,)</f>
        <v/>
      </c>
      <c r="F7" s="90" t="s">
        <v>74</v>
      </c>
      <c r="G7" s="90" t="s">
        <v>75</v>
      </c>
      <c r="H7" s="90" t="s">
        <v>76</v>
      </c>
      <c r="I7" s="90" t="s">
        <v>77</v>
      </c>
      <c r="K7" s="89" t="e">
        <f>INDEX('Kişi - VERİ GİRİŞ EKRANI'!$A$12:$A$26,MATCH('Kişi- Veri Analizi'!L7,'Kişi - VERİ GİRİŞ EKRANI'!D12:D26,0))</f>
        <v>#NUM!</v>
      </c>
      <c r="L7" s="89" t="e">
        <f>LARGE('Kişi - VERİ GİRİŞ EKRANI'!$D$12:$D$26,3)</f>
        <v>#NUM!</v>
      </c>
      <c r="M7" s="89" t="e">
        <f>INDEX('Kişi - VERİ GİRİŞ EKRANI'!$A$12:$A$26,MATCH('Kişi- Veri Analizi'!N7,'Kişi - VERİ GİRİŞ EKRANI'!G12:G26,0))</f>
        <v>#NUM!</v>
      </c>
      <c r="N7" s="89" t="e">
        <f>LARGE('Kişi - VERİ GİRİŞ EKRANI'!$G$12:$G$26,3)</f>
        <v>#NUM!</v>
      </c>
      <c r="O7" s="89" t="e">
        <f>INDEX('Kişi - VERİ GİRİŞ EKRANI'!$A$12:$A$26,MATCH('Kişi- Veri Analizi'!P7,'Kişi - VERİ GİRİŞ EKRANI'!J12:J26,0))</f>
        <v>#NUM!</v>
      </c>
      <c r="P7" s="89" t="e">
        <f>LARGE('Kişi - VERİ GİRİŞ EKRANI'!$J$12:$J$26,3)</f>
        <v>#NUM!</v>
      </c>
    </row>
    <row r="8" spans="2:16" x14ac:dyDescent="0.25">
      <c r="B8" s="85" t="s">
        <v>17</v>
      </c>
      <c r="C8" s="85" t="str">
        <f>IF('Kişi - VERİ GİRİŞ EKRANI'!U17&lt;199,"Zayıf",IF('Kişi - VERİ GİRİŞ EKRANI'!U17&lt;299,"Orta",IF('Kişi - VERİ GİRİŞ EKRANI'!U17&lt;399,"İyi",IF('Kişi - VERİ GİRİŞ EKRANI'!U17&lt;501,"Süper",""))))</f>
        <v/>
      </c>
      <c r="D8" s="86" t="str">
        <f>VLOOKUP(B8,'Kişi - VERİ GİRİŞ EKRANI'!$A$10:$U$26,21,)</f>
        <v/>
      </c>
      <c r="F8" s="90">
        <f>COUNTIF($C$3:$C$17,F7)</f>
        <v>0</v>
      </c>
      <c r="G8" s="90">
        <f t="shared" ref="G8:I8" si="0">COUNTIF($C$3:$C$17,G7)</f>
        <v>0</v>
      </c>
      <c r="H8" s="90">
        <f t="shared" si="0"/>
        <v>0</v>
      </c>
      <c r="I8" s="90">
        <f t="shared" si="0"/>
        <v>0</v>
      </c>
      <c r="K8" s="126" t="s">
        <v>5</v>
      </c>
      <c r="L8" s="127"/>
      <c r="M8" s="126" t="s">
        <v>1</v>
      </c>
      <c r="N8" s="127"/>
      <c r="O8" s="126" t="s">
        <v>83</v>
      </c>
      <c r="P8" s="127"/>
    </row>
    <row r="9" spans="2:16" x14ac:dyDescent="0.25">
      <c r="B9" s="85" t="s">
        <v>18</v>
      </c>
      <c r="C9" s="85" t="str">
        <f>IF('Kişi - VERİ GİRİŞ EKRANI'!U18&lt;199,"Zayıf",IF('Kişi - VERİ GİRİŞ EKRANI'!U18&lt;299,"Orta",IF('Kişi - VERİ GİRİŞ EKRANI'!U18&lt;399,"İyi",IF('Kişi - VERİ GİRİŞ EKRANI'!U18&lt;501,"Süper",""))))</f>
        <v/>
      </c>
      <c r="D9" s="86" t="str">
        <f>VLOOKUP(B9,'Kişi - VERİ GİRİŞ EKRANI'!$A$10:$U$26,21,)</f>
        <v/>
      </c>
      <c r="K9" s="89" t="s">
        <v>81</v>
      </c>
      <c r="L9" s="89" t="s">
        <v>80</v>
      </c>
      <c r="M9" s="89" t="s">
        <v>81</v>
      </c>
      <c r="N9" s="89" t="s">
        <v>80</v>
      </c>
      <c r="O9" s="89" t="s">
        <v>81</v>
      </c>
      <c r="P9" s="89" t="s">
        <v>80</v>
      </c>
    </row>
    <row r="10" spans="2:16" x14ac:dyDescent="0.25">
      <c r="B10" s="85" t="s">
        <v>19</v>
      </c>
      <c r="C10" s="85" t="str">
        <f>IF('Kişi - VERİ GİRİŞ EKRANI'!U19&lt;199,"Zayıf",IF('Kişi - VERİ GİRİŞ EKRANI'!U19&lt;299,"Orta",IF('Kişi - VERİ GİRİŞ EKRANI'!U19&lt;399,"İyi",IF('Kişi - VERİ GİRİŞ EKRANI'!U19&lt;501,"Süper",""))))</f>
        <v/>
      </c>
      <c r="D10" s="86" t="str">
        <f>VLOOKUP(B10,'Kişi - VERİ GİRİŞ EKRANI'!$A$10:$U$26,21,)</f>
        <v/>
      </c>
      <c r="K10" s="89" t="e">
        <f>INDEX('Kişi - VERİ GİRİŞ EKRANI'!$A$12:$A$26,MATCH('Kişi- Veri Analizi'!L10,'Kişi - VERİ GİRİŞ EKRANI'!M12:M27,0))</f>
        <v>#NUM!</v>
      </c>
      <c r="L10" s="89" t="e">
        <f>LARGE('Kişi - VERİ GİRİŞ EKRANI'!$M$12:$M$26,1)</f>
        <v>#NUM!</v>
      </c>
      <c r="M10" s="89" t="e">
        <f>INDEX('Kişi - VERİ GİRİŞ EKRANI'!$A$12:$A$26,MATCH('Kişi- Veri Analizi'!N10,'Kişi - VERİ GİRİŞ EKRANI'!P12:P27,0))</f>
        <v>#NUM!</v>
      </c>
      <c r="N10" s="89" t="e">
        <f>LARGE('Kişi - VERİ GİRİŞ EKRANI'!$P$12:$P$26,1)</f>
        <v>#NUM!</v>
      </c>
      <c r="O10" s="89" t="e">
        <f>INDEX('Kişi - VERİ GİRİŞ EKRANI'!$A$12:$A$26,MATCH('Kişi- Veri Analizi'!P10,'Kişi - VERİ GİRİŞ EKRANI'!S12:S27,0))</f>
        <v>#NUM!</v>
      </c>
      <c r="P10" s="89" t="e">
        <f>LARGE('Kişi - VERİ GİRİŞ EKRANI'!$S$12:$S$26,1)</f>
        <v>#NUM!</v>
      </c>
    </row>
    <row r="11" spans="2:16" x14ac:dyDescent="0.25">
      <c r="B11" s="85" t="s">
        <v>20</v>
      </c>
      <c r="C11" s="85" t="str">
        <f>IF('Kişi - VERİ GİRİŞ EKRANI'!U20&lt;199,"Zayıf",IF('Kişi - VERİ GİRİŞ EKRANI'!U20&lt;299,"Orta",IF('Kişi - VERİ GİRİŞ EKRANI'!U20&lt;399,"İyi",IF('Kişi - VERİ GİRİŞ EKRANI'!U20&lt;501,"Süper",""))))</f>
        <v/>
      </c>
      <c r="D11" s="86" t="str">
        <f>VLOOKUP(B11,'Kişi - VERİ GİRİŞ EKRANI'!$A$10:$U$26,21,)</f>
        <v/>
      </c>
      <c r="F11" s="91" t="s">
        <v>70</v>
      </c>
      <c r="G11" s="91" t="s">
        <v>74</v>
      </c>
      <c r="K11" s="89" t="e">
        <f>INDEX('Kişi - VERİ GİRİŞ EKRANI'!$A$12:$A$26,MATCH('Kişi- Veri Analizi'!L11,'Kişi - VERİ GİRİŞ EKRANI'!M12:M27,0))</f>
        <v>#NUM!</v>
      </c>
      <c r="L11" s="89" t="e">
        <f>LARGE('Kişi - VERİ GİRİŞ EKRANI'!$M$12:$M$26,2)</f>
        <v>#NUM!</v>
      </c>
      <c r="M11" s="89" t="e">
        <f>INDEX('Kişi - VERİ GİRİŞ EKRANI'!$A$12:$A$26,MATCH('Kişi- Veri Analizi'!N11,'Kişi - VERİ GİRİŞ EKRANI'!P12:P27,0))</f>
        <v>#NUM!</v>
      </c>
      <c r="N11" s="89" t="e">
        <f>LARGE('Kişi - VERİ GİRİŞ EKRANI'!$P$12:$P$26,2)</f>
        <v>#NUM!</v>
      </c>
      <c r="O11" s="89" t="e">
        <f>INDEX('Kişi - VERİ GİRİŞ EKRANI'!$A$12:$A$26,MATCH('Kişi- Veri Analizi'!P11,'Kişi - VERİ GİRİŞ EKRANI'!S12:S27,0))</f>
        <v>#NUM!</v>
      </c>
      <c r="P11" s="89" t="e">
        <f>LARGE('Kişi - VERİ GİRİŞ EKRANI'!$S$12:$S$26,2)</f>
        <v>#NUM!</v>
      </c>
    </row>
    <row r="12" spans="2:16" x14ac:dyDescent="0.25">
      <c r="B12" s="85" t="s">
        <v>21</v>
      </c>
      <c r="C12" s="85" t="str">
        <f>IF('Kişi - VERİ GİRİŞ EKRANI'!U21&lt;199,"Zayıf",IF('Kişi - VERİ GİRİŞ EKRANI'!U21&lt;299,"Orta",IF('Kişi - VERİ GİRİŞ EKRANI'!U21&lt;399,"İyi",IF('Kişi - VERİ GİRİŞ EKRANI'!U21&lt;501,"Süper",""))))</f>
        <v/>
      </c>
      <c r="D12" s="86" t="str">
        <f>VLOOKUP(B12,'Kişi - VERİ GİRİŞ EKRANI'!$A$10:$U$26,21,)</f>
        <v/>
      </c>
      <c r="F12" s="91" t="s">
        <v>71</v>
      </c>
      <c r="G12" s="91" t="s">
        <v>75</v>
      </c>
      <c r="K12" s="89" t="e">
        <f>INDEX('Kişi - VERİ GİRİŞ EKRANI'!$A$12:$A$26,MATCH('Kişi- Veri Analizi'!L12,'Kişi - VERİ GİRİŞ EKRANI'!M12:M27,0))</f>
        <v>#NUM!</v>
      </c>
      <c r="L12" s="89" t="e">
        <f>LARGE('Kişi - VERİ GİRİŞ EKRANI'!$M$12:$M$26,3)</f>
        <v>#NUM!</v>
      </c>
      <c r="M12" s="89" t="e">
        <f>INDEX('Kişi - VERİ GİRİŞ EKRANI'!$A$12:$A$26,MATCH('Kişi- Veri Analizi'!N12,'Kişi - VERİ GİRİŞ EKRANI'!P12:P27,0))</f>
        <v>#NUM!</v>
      </c>
      <c r="N12" s="89" t="e">
        <f>LARGE('Kişi - VERİ GİRİŞ EKRANI'!$P$12:$P$26,3)</f>
        <v>#NUM!</v>
      </c>
      <c r="O12" s="89" t="e">
        <f>INDEX('Kişi - VERİ GİRİŞ EKRANI'!$A$12:$A$26,MATCH('Kişi- Veri Analizi'!P12,'Kişi - VERİ GİRİŞ EKRANI'!S12:S27,0))</f>
        <v>#NUM!</v>
      </c>
      <c r="P12" s="89" t="e">
        <f>LARGE('Kişi - VERİ GİRİŞ EKRANI'!$S$12:$S$26,3)</f>
        <v>#NUM!</v>
      </c>
    </row>
    <row r="13" spans="2:16" ht="15" customHeight="1" x14ac:dyDescent="0.25">
      <c r="B13" s="85" t="s">
        <v>22</v>
      </c>
      <c r="C13" s="85" t="str">
        <f>IF('Kişi - VERİ GİRİŞ EKRANI'!U22&lt;199,"Zayıf",IF('Kişi - VERİ GİRİŞ EKRANI'!U22&lt;299,"Orta",IF('Kişi - VERİ GİRİŞ EKRANI'!U22&lt;399,"İyi",IF('Kişi - VERİ GİRİŞ EKRANI'!U22&lt;501,"Süper",""))))</f>
        <v/>
      </c>
      <c r="D13" s="86" t="str">
        <f>VLOOKUP(B13,'Kişi - VERİ GİRİŞ EKRANI'!$A$10:$U$26,21,)</f>
        <v/>
      </c>
      <c r="F13" s="91" t="s">
        <v>72</v>
      </c>
      <c r="G13" s="91" t="s">
        <v>76</v>
      </c>
      <c r="K13" s="128" t="s">
        <v>84</v>
      </c>
      <c r="L13" s="128"/>
      <c r="M13" s="128"/>
      <c r="N13" s="128"/>
      <c r="O13" s="128"/>
      <c r="P13" s="128"/>
    </row>
    <row r="14" spans="2:16" x14ac:dyDescent="0.25">
      <c r="B14" s="85" t="s">
        <v>23</v>
      </c>
      <c r="C14" s="85" t="str">
        <f>IF('Kişi - VERİ GİRİŞ EKRANI'!U23&lt;199,"Zayıf",IF('Kişi - VERİ GİRİŞ EKRANI'!U23&lt;299,"Orta",IF('Kişi - VERİ GİRİŞ EKRANI'!U23&lt;399,"İyi",IF('Kişi - VERİ GİRİŞ EKRANI'!U23&lt;501,"Süper",""))))</f>
        <v/>
      </c>
      <c r="D14" s="86" t="str">
        <f>VLOOKUP(B14,'Kişi - VERİ GİRİŞ EKRANI'!$A$10:$U$26,21,)</f>
        <v/>
      </c>
      <c r="F14" s="91" t="s">
        <v>73</v>
      </c>
      <c r="G14" s="91" t="s">
        <v>77</v>
      </c>
      <c r="K14" s="129"/>
      <c r="L14" s="129"/>
      <c r="M14" s="129"/>
      <c r="N14" s="129"/>
      <c r="O14" s="129"/>
      <c r="P14" s="129"/>
    </row>
    <row r="15" spans="2:16" x14ac:dyDescent="0.25">
      <c r="B15" s="85" t="s">
        <v>24</v>
      </c>
      <c r="C15" s="85" t="str">
        <f>IF('Kişi - VERİ GİRİŞ EKRANI'!U24&lt;199,"Zayıf",IF('Kişi - VERİ GİRİŞ EKRANI'!U24&lt;299,"Orta",IF('Kişi - VERİ GİRİŞ EKRANI'!U24&lt;399,"İyi",IF('Kişi - VERİ GİRİŞ EKRANI'!U24&lt;501,"Süper",""))))</f>
        <v/>
      </c>
      <c r="D15" s="86" t="str">
        <f>VLOOKUP(B15,'Kişi - VERİ GİRİŞ EKRANI'!$A$10:$U$26,21,)</f>
        <v/>
      </c>
      <c r="K15" s="129"/>
      <c r="L15" s="129"/>
      <c r="M15" s="129"/>
      <c r="N15" s="129"/>
      <c r="O15" s="129"/>
      <c r="P15" s="129"/>
    </row>
    <row r="16" spans="2:16" x14ac:dyDescent="0.25">
      <c r="B16" s="85" t="s">
        <v>25</v>
      </c>
      <c r="C16" s="85" t="str">
        <f>IF('Kişi - VERİ GİRİŞ EKRANI'!U25&lt;199,"Zayıf",IF('Kişi - VERİ GİRİŞ EKRANI'!U25&lt;299,"Orta",IF('Kişi - VERİ GİRİŞ EKRANI'!U25&lt;399,"İyi",IF('Kişi - VERİ GİRİŞ EKRANI'!U25&lt;501,"Süper",""))))</f>
        <v/>
      </c>
      <c r="D16" s="86" t="str">
        <f>VLOOKUP(B16,'Kişi - VERİ GİRİŞ EKRANI'!$A$10:$U$26,21,)</f>
        <v/>
      </c>
    </row>
    <row r="17" spans="2:14" x14ac:dyDescent="0.25">
      <c r="B17" s="85" t="s">
        <v>26</v>
      </c>
      <c r="C17" s="85" t="str">
        <f>IF('Kişi - VERİ GİRİŞ EKRANI'!U26&lt;199,"Zayıf",IF('Kişi - VERİ GİRİŞ EKRANI'!U26&lt;299,"Orta",IF('Kişi - VERİ GİRİŞ EKRANI'!U26&lt;399,"İyi",IF('Kişi - VERİ GİRİŞ EKRANI'!U26&lt;501,"Süper",""))))</f>
        <v/>
      </c>
      <c r="D17" s="86" t="str">
        <f>VLOOKUP(B17,'Kişi - VERİ GİRİŞ EKRANI'!$A$10:$U$26,21,)</f>
        <v/>
      </c>
    </row>
    <row r="21" spans="2:14" ht="26.25" x14ac:dyDescent="0.25">
      <c r="B21" s="119" t="s">
        <v>67</v>
      </c>
      <c r="C21" s="119"/>
      <c r="D21" s="119"/>
      <c r="E21" s="119"/>
      <c r="F21" s="119"/>
      <c r="G21" s="119"/>
      <c r="H21" s="119"/>
      <c r="I21" s="119"/>
      <c r="J21" s="119"/>
      <c r="K21" s="119"/>
      <c r="L21" s="119"/>
      <c r="M21" s="119"/>
      <c r="N21" s="119"/>
    </row>
    <row r="22" spans="2:14" x14ac:dyDescent="0.25">
      <c r="B22" s="92"/>
      <c r="C22" s="92"/>
      <c r="D22" s="92"/>
      <c r="E22" s="92"/>
      <c r="F22" s="92"/>
      <c r="G22" s="92"/>
      <c r="H22" s="92"/>
      <c r="I22" s="92"/>
      <c r="J22" s="92"/>
      <c r="K22" s="92"/>
      <c r="L22" s="92"/>
      <c r="M22" s="92"/>
      <c r="N22" s="92"/>
    </row>
    <row r="23" spans="2:14" x14ac:dyDescent="0.25">
      <c r="B23" s="92"/>
      <c r="C23" s="92"/>
      <c r="D23" s="92"/>
      <c r="E23" s="92"/>
      <c r="F23" s="92"/>
      <c r="G23" s="92"/>
      <c r="H23" s="92"/>
      <c r="I23" s="92"/>
      <c r="J23" s="92"/>
      <c r="K23" s="92"/>
      <c r="L23" s="92"/>
      <c r="M23" s="92"/>
      <c r="N23" s="92"/>
    </row>
    <row r="24" spans="2:14" x14ac:dyDescent="0.25">
      <c r="B24" s="92"/>
      <c r="C24" s="92"/>
      <c r="D24" s="92"/>
      <c r="E24" s="92"/>
      <c r="F24" s="92"/>
      <c r="G24" s="92"/>
      <c r="H24" s="92"/>
      <c r="I24" s="92"/>
      <c r="J24" s="92"/>
      <c r="K24" s="92"/>
      <c r="L24" s="92"/>
      <c r="M24" s="92"/>
      <c r="N24" s="92"/>
    </row>
    <row r="25" spans="2:14" x14ac:dyDescent="0.25">
      <c r="B25" s="92"/>
      <c r="C25" s="92"/>
      <c r="D25" s="92"/>
      <c r="E25" s="92"/>
      <c r="F25" s="92"/>
      <c r="G25" s="92"/>
      <c r="H25" s="92"/>
      <c r="I25" s="92"/>
      <c r="J25" s="92"/>
      <c r="K25" s="92"/>
      <c r="L25" s="92"/>
      <c r="M25" s="92"/>
      <c r="N25" s="92"/>
    </row>
    <row r="26" spans="2:14" x14ac:dyDescent="0.25">
      <c r="B26" s="92"/>
      <c r="C26" s="92"/>
      <c r="D26" s="92"/>
      <c r="E26" s="92"/>
      <c r="F26" s="92"/>
      <c r="G26" s="92"/>
      <c r="H26" s="92"/>
      <c r="I26" s="92"/>
      <c r="J26" s="92"/>
      <c r="K26" s="92"/>
      <c r="L26" s="92"/>
      <c r="M26" s="92"/>
      <c r="N26" s="92"/>
    </row>
    <row r="27" spans="2:14" x14ac:dyDescent="0.25">
      <c r="B27" s="92"/>
      <c r="C27" s="92"/>
      <c r="D27" s="92"/>
      <c r="E27" s="92"/>
      <c r="F27" s="92"/>
      <c r="G27" s="92"/>
      <c r="H27" s="92"/>
      <c r="I27" s="92"/>
      <c r="J27" s="92"/>
      <c r="K27" s="92"/>
      <c r="L27" s="92"/>
      <c r="M27" s="92"/>
      <c r="N27" s="92"/>
    </row>
    <row r="28" spans="2:14" x14ac:dyDescent="0.25">
      <c r="B28" s="92"/>
      <c r="C28" s="92"/>
      <c r="D28" s="92"/>
      <c r="E28" s="92"/>
      <c r="F28" s="92"/>
      <c r="G28" s="92"/>
      <c r="H28" s="92"/>
      <c r="I28" s="92"/>
      <c r="J28" s="92"/>
      <c r="K28" s="92"/>
      <c r="L28" s="92"/>
      <c r="M28" s="92"/>
      <c r="N28" s="92"/>
    </row>
    <row r="29" spans="2:14" x14ac:dyDescent="0.25">
      <c r="B29" s="92"/>
      <c r="C29" s="92"/>
      <c r="D29" s="92"/>
      <c r="E29" s="92"/>
      <c r="F29" s="92"/>
      <c r="G29" s="92"/>
      <c r="H29" s="92"/>
      <c r="I29" s="92"/>
      <c r="J29" s="92"/>
      <c r="K29" s="92"/>
      <c r="L29" s="92"/>
      <c r="M29" s="92"/>
      <c r="N29" s="92"/>
    </row>
    <row r="30" spans="2:14" x14ac:dyDescent="0.25">
      <c r="B30" s="92"/>
      <c r="C30" s="92"/>
      <c r="D30" s="92"/>
      <c r="E30" s="92"/>
      <c r="F30" s="92"/>
      <c r="G30" s="92"/>
      <c r="H30" s="92"/>
      <c r="I30" s="92"/>
      <c r="J30" s="92"/>
      <c r="K30" s="92"/>
      <c r="L30" s="92"/>
      <c r="M30" s="92"/>
      <c r="N30" s="92"/>
    </row>
    <row r="31" spans="2:14" x14ac:dyDescent="0.25">
      <c r="B31" s="92"/>
      <c r="C31" s="92"/>
      <c r="D31" s="92"/>
      <c r="E31" s="92"/>
      <c r="F31" s="92"/>
      <c r="G31" s="92"/>
      <c r="H31" s="92"/>
      <c r="I31" s="92"/>
      <c r="J31" s="92"/>
      <c r="K31" s="92"/>
      <c r="L31" s="92"/>
      <c r="M31" s="92"/>
      <c r="N31" s="92"/>
    </row>
    <row r="32" spans="2:14" x14ac:dyDescent="0.25">
      <c r="B32" s="92"/>
      <c r="C32" s="92"/>
      <c r="D32" s="92"/>
      <c r="E32" s="92"/>
      <c r="F32" s="92"/>
      <c r="G32" s="92"/>
      <c r="H32" s="92"/>
      <c r="I32" s="92"/>
      <c r="J32" s="92"/>
      <c r="K32" s="92"/>
      <c r="L32" s="92"/>
      <c r="M32" s="92"/>
      <c r="N32" s="92"/>
    </row>
    <row r="33" spans="2:14" x14ac:dyDescent="0.25">
      <c r="B33" s="92"/>
      <c r="C33" s="92"/>
      <c r="D33" s="92"/>
      <c r="E33" s="92"/>
      <c r="F33" s="92"/>
      <c r="G33" s="92"/>
      <c r="H33" s="92"/>
      <c r="I33" s="92"/>
      <c r="J33" s="92"/>
      <c r="K33" s="92"/>
      <c r="L33" s="92"/>
      <c r="M33" s="92"/>
      <c r="N33" s="92"/>
    </row>
    <row r="34" spans="2:14" x14ac:dyDescent="0.25">
      <c r="B34" s="92"/>
      <c r="C34" s="92"/>
      <c r="D34" s="92"/>
      <c r="E34" s="92"/>
      <c r="F34" s="92"/>
      <c r="G34" s="92"/>
      <c r="H34" s="92"/>
      <c r="I34" s="92"/>
      <c r="J34" s="92"/>
      <c r="K34" s="92"/>
      <c r="L34" s="92"/>
      <c r="M34" s="92"/>
      <c r="N34" s="92"/>
    </row>
    <row r="35" spans="2:14" x14ac:dyDescent="0.25">
      <c r="B35" s="92"/>
      <c r="C35" s="92"/>
      <c r="D35" s="92"/>
      <c r="E35" s="92"/>
      <c r="F35" s="92"/>
      <c r="G35" s="92"/>
      <c r="H35" s="92"/>
      <c r="I35" s="92"/>
      <c r="J35" s="92"/>
      <c r="K35" s="92"/>
      <c r="L35" s="92"/>
      <c r="M35" s="92"/>
      <c r="N35" s="92"/>
    </row>
    <row r="36" spans="2:14" x14ac:dyDescent="0.25">
      <c r="B36" s="92"/>
      <c r="C36" s="92"/>
      <c r="D36" s="92"/>
      <c r="E36" s="92"/>
      <c r="F36" s="92"/>
      <c r="G36" s="92"/>
      <c r="H36" s="92"/>
      <c r="I36" s="92"/>
      <c r="J36" s="92"/>
      <c r="K36" s="92"/>
      <c r="L36" s="92"/>
      <c r="M36" s="92"/>
      <c r="N36" s="92"/>
    </row>
    <row r="37" spans="2:14" x14ac:dyDescent="0.25">
      <c r="B37" s="92"/>
      <c r="C37" s="92"/>
      <c r="D37" s="92"/>
      <c r="E37" s="92"/>
      <c r="F37" s="92"/>
      <c r="G37" s="92"/>
      <c r="H37" s="92"/>
      <c r="I37" s="92"/>
      <c r="J37" s="92"/>
      <c r="K37" s="92"/>
      <c r="L37" s="92"/>
      <c r="M37" s="92"/>
      <c r="N37" s="92"/>
    </row>
    <row r="38" spans="2:14" x14ac:dyDescent="0.25">
      <c r="B38" s="92"/>
      <c r="C38" s="92"/>
      <c r="D38" s="92"/>
      <c r="E38" s="92"/>
      <c r="F38" s="92"/>
      <c r="G38" s="92"/>
      <c r="H38" s="92"/>
      <c r="I38" s="92"/>
      <c r="J38" s="92"/>
      <c r="K38" s="92"/>
      <c r="L38" s="92"/>
      <c r="M38" s="92"/>
      <c r="N38" s="92"/>
    </row>
    <row r="39" spans="2:14" x14ac:dyDescent="0.25">
      <c r="B39" s="92"/>
      <c r="C39" s="92"/>
      <c r="D39" s="92"/>
      <c r="E39" s="92"/>
      <c r="F39" s="92"/>
      <c r="G39" s="92"/>
      <c r="H39" s="92"/>
      <c r="I39" s="92"/>
      <c r="J39" s="92"/>
      <c r="K39" s="92"/>
      <c r="L39" s="92"/>
      <c r="M39" s="92"/>
      <c r="N39" s="92"/>
    </row>
    <row r="40" spans="2:14" x14ac:dyDescent="0.25">
      <c r="B40" s="92"/>
      <c r="C40" s="92"/>
      <c r="D40" s="92"/>
      <c r="E40" s="92"/>
      <c r="F40" s="92"/>
      <c r="G40" s="92"/>
      <c r="H40" s="92"/>
      <c r="I40" s="92"/>
      <c r="J40" s="92"/>
      <c r="K40" s="92"/>
      <c r="L40" s="92"/>
      <c r="M40" s="92"/>
      <c r="N40" s="92"/>
    </row>
    <row r="41" spans="2:14" x14ac:dyDescent="0.25">
      <c r="B41" s="92"/>
      <c r="C41" s="92"/>
      <c r="D41" s="92"/>
      <c r="E41" s="92"/>
      <c r="F41" s="92"/>
      <c r="G41" s="92"/>
      <c r="H41" s="92"/>
      <c r="I41" s="92"/>
      <c r="J41" s="92"/>
      <c r="K41" s="92"/>
      <c r="L41" s="92"/>
      <c r="M41" s="92"/>
      <c r="N41" s="92"/>
    </row>
    <row r="42" spans="2:14" x14ac:dyDescent="0.25">
      <c r="B42" s="92"/>
      <c r="C42" s="92"/>
      <c r="D42" s="92"/>
      <c r="E42" s="92"/>
      <c r="F42" s="92"/>
      <c r="G42" s="92"/>
      <c r="H42" s="92"/>
      <c r="I42" s="92"/>
      <c r="J42" s="92"/>
      <c r="K42" s="92"/>
      <c r="L42" s="92"/>
      <c r="M42" s="92"/>
      <c r="N42" s="92"/>
    </row>
    <row r="43" spans="2:14" x14ac:dyDescent="0.25">
      <c r="B43" s="92"/>
      <c r="C43" s="92"/>
      <c r="D43" s="92"/>
      <c r="E43" s="92"/>
      <c r="F43" s="92"/>
      <c r="G43" s="92"/>
      <c r="H43" s="92"/>
      <c r="I43" s="92"/>
      <c r="J43" s="92"/>
      <c r="K43" s="92"/>
      <c r="L43" s="92"/>
      <c r="M43" s="92"/>
      <c r="N43" s="92"/>
    </row>
    <row r="44" spans="2:14" x14ac:dyDescent="0.25">
      <c r="B44" s="92"/>
      <c r="C44" s="92"/>
      <c r="D44" s="92"/>
      <c r="E44" s="92"/>
      <c r="F44" s="92"/>
      <c r="G44" s="92"/>
      <c r="H44" s="92"/>
      <c r="I44" s="92"/>
      <c r="J44" s="92"/>
      <c r="K44" s="92"/>
      <c r="L44" s="92"/>
      <c r="M44" s="92"/>
      <c r="N44" s="92"/>
    </row>
    <row r="45" spans="2:14" x14ac:dyDescent="0.25">
      <c r="B45" s="92"/>
      <c r="C45" s="92"/>
      <c r="D45" s="92"/>
      <c r="E45" s="92"/>
      <c r="F45" s="92"/>
      <c r="G45" s="92"/>
      <c r="H45" s="92"/>
      <c r="I45" s="92"/>
      <c r="J45" s="92"/>
      <c r="K45" s="92"/>
      <c r="L45" s="92"/>
      <c r="M45" s="92"/>
      <c r="N45" s="92"/>
    </row>
    <row r="46" spans="2:14" x14ac:dyDescent="0.25">
      <c r="B46" s="92"/>
      <c r="C46" s="92"/>
      <c r="D46" s="92"/>
      <c r="E46" s="92"/>
      <c r="F46" s="92"/>
      <c r="G46" s="92"/>
      <c r="H46" s="92"/>
      <c r="I46" s="92"/>
      <c r="J46" s="92"/>
      <c r="K46" s="92"/>
      <c r="L46" s="92"/>
      <c r="M46" s="92"/>
      <c r="N46" s="92"/>
    </row>
    <row r="47" spans="2:14" x14ac:dyDescent="0.25">
      <c r="B47" s="92"/>
      <c r="C47" s="92"/>
      <c r="D47" s="92"/>
      <c r="E47" s="92"/>
      <c r="F47" s="92"/>
      <c r="G47" s="92"/>
      <c r="H47" s="92"/>
      <c r="I47" s="92"/>
      <c r="J47" s="92"/>
      <c r="K47" s="92"/>
      <c r="L47" s="92"/>
      <c r="M47" s="92"/>
      <c r="N47" s="92"/>
    </row>
    <row r="48" spans="2:14" x14ac:dyDescent="0.25">
      <c r="B48" s="92"/>
      <c r="C48" s="92"/>
      <c r="D48" s="92"/>
      <c r="E48" s="92"/>
      <c r="F48" s="92"/>
      <c r="G48" s="92"/>
      <c r="H48" s="92"/>
      <c r="I48" s="92"/>
      <c r="J48" s="92"/>
      <c r="K48" s="92"/>
      <c r="L48" s="92"/>
      <c r="M48" s="92"/>
      <c r="N48" s="92"/>
    </row>
    <row r="49" spans="2:14" x14ac:dyDescent="0.25">
      <c r="B49" s="92"/>
      <c r="C49" s="92"/>
      <c r="D49" s="92"/>
      <c r="E49" s="92"/>
      <c r="F49" s="92"/>
      <c r="G49" s="92"/>
      <c r="H49" s="92"/>
      <c r="I49" s="92"/>
      <c r="J49" s="92"/>
      <c r="K49" s="92"/>
      <c r="L49" s="92"/>
      <c r="M49" s="92"/>
      <c r="N49" s="92"/>
    </row>
    <row r="50" spans="2:14" x14ac:dyDescent="0.25">
      <c r="B50" s="92"/>
      <c r="C50" s="92"/>
      <c r="D50" s="92"/>
      <c r="E50" s="92"/>
      <c r="F50" s="92"/>
      <c r="G50" s="92"/>
      <c r="H50" s="92"/>
      <c r="I50" s="92"/>
      <c r="J50" s="92"/>
      <c r="K50" s="92"/>
      <c r="L50" s="92"/>
      <c r="M50" s="92"/>
      <c r="N50" s="92"/>
    </row>
    <row r="51" spans="2:14" x14ac:dyDescent="0.25">
      <c r="B51" s="92"/>
      <c r="C51" s="92"/>
      <c r="D51" s="92"/>
      <c r="E51" s="92"/>
      <c r="F51" s="92"/>
      <c r="G51" s="92"/>
      <c r="H51" s="92"/>
      <c r="I51" s="92"/>
      <c r="J51" s="92"/>
      <c r="K51" s="92"/>
      <c r="L51" s="92"/>
      <c r="M51" s="92"/>
      <c r="N51" s="92"/>
    </row>
    <row r="52" spans="2:14" x14ac:dyDescent="0.25">
      <c r="B52" s="92"/>
      <c r="C52" s="92"/>
      <c r="D52" s="92"/>
      <c r="E52" s="92"/>
      <c r="F52" s="92"/>
      <c r="G52" s="92"/>
      <c r="H52" s="92"/>
      <c r="I52" s="92"/>
      <c r="J52" s="92"/>
      <c r="K52" s="92"/>
      <c r="L52" s="92"/>
      <c r="M52" s="92"/>
      <c r="N52" s="92"/>
    </row>
    <row r="53" spans="2:14" x14ac:dyDescent="0.25">
      <c r="B53" s="92"/>
      <c r="C53" s="92"/>
      <c r="D53" s="92"/>
      <c r="E53" s="92"/>
      <c r="F53" s="92"/>
      <c r="G53" s="92"/>
      <c r="H53" s="92"/>
      <c r="I53" s="92"/>
      <c r="J53" s="92"/>
      <c r="K53" s="92"/>
      <c r="L53" s="92"/>
      <c r="M53" s="92"/>
      <c r="N53" s="92"/>
    </row>
    <row r="54" spans="2:14" x14ac:dyDescent="0.25">
      <c r="B54" s="92"/>
      <c r="C54" s="92"/>
      <c r="D54" s="92"/>
      <c r="E54" s="92"/>
      <c r="F54" s="92"/>
      <c r="G54" s="92"/>
      <c r="H54" s="92"/>
      <c r="I54" s="92"/>
      <c r="J54" s="92"/>
      <c r="K54" s="92"/>
      <c r="L54" s="92"/>
      <c r="M54" s="92"/>
      <c r="N54" s="92"/>
    </row>
    <row r="55" spans="2:14" x14ac:dyDescent="0.25">
      <c r="B55" s="92"/>
      <c r="C55" s="92"/>
      <c r="D55" s="92"/>
      <c r="E55" s="92"/>
      <c r="F55" s="92"/>
      <c r="G55" s="92"/>
      <c r="H55" s="92"/>
      <c r="I55" s="92"/>
      <c r="J55" s="92"/>
      <c r="K55" s="92"/>
      <c r="L55" s="92"/>
      <c r="M55" s="92"/>
      <c r="N55" s="92"/>
    </row>
    <row r="56" spans="2:14" x14ac:dyDescent="0.25">
      <c r="B56" s="92"/>
      <c r="C56" s="92"/>
      <c r="D56" s="92"/>
      <c r="E56" s="92"/>
      <c r="F56" s="92"/>
      <c r="G56" s="92"/>
      <c r="H56" s="92"/>
      <c r="I56" s="92"/>
      <c r="J56" s="92"/>
      <c r="K56" s="92"/>
      <c r="L56" s="92"/>
      <c r="M56" s="92"/>
      <c r="N56" s="92"/>
    </row>
    <row r="57" spans="2:14" x14ac:dyDescent="0.25">
      <c r="B57" s="92"/>
      <c r="C57" s="92"/>
      <c r="D57" s="92"/>
      <c r="E57" s="92"/>
      <c r="F57" s="92"/>
      <c r="G57" s="92"/>
      <c r="H57" s="92"/>
      <c r="I57" s="92"/>
      <c r="J57" s="92"/>
      <c r="K57" s="92"/>
      <c r="L57" s="92"/>
      <c r="M57" s="92"/>
      <c r="N57" s="92"/>
    </row>
    <row r="58" spans="2:14" x14ac:dyDescent="0.25">
      <c r="B58" s="92"/>
      <c r="C58" s="92"/>
      <c r="D58" s="92"/>
      <c r="E58" s="92"/>
      <c r="F58" s="92"/>
      <c r="G58" s="92"/>
      <c r="H58" s="92"/>
      <c r="I58" s="92"/>
      <c r="J58" s="92"/>
      <c r="K58" s="92"/>
      <c r="L58" s="92"/>
      <c r="M58" s="92"/>
      <c r="N58" s="92"/>
    </row>
    <row r="59" spans="2:14" x14ac:dyDescent="0.25">
      <c r="B59" s="92"/>
      <c r="C59" s="92"/>
      <c r="D59" s="92"/>
      <c r="E59" s="92"/>
      <c r="F59" s="92"/>
      <c r="G59" s="92"/>
      <c r="H59" s="92"/>
      <c r="I59" s="92"/>
      <c r="J59" s="92"/>
      <c r="K59" s="92"/>
      <c r="L59" s="92"/>
      <c r="M59" s="92"/>
      <c r="N59" s="92"/>
    </row>
    <row r="60" spans="2:14" x14ac:dyDescent="0.25">
      <c r="B60" s="92"/>
      <c r="C60" s="92"/>
      <c r="D60" s="92"/>
      <c r="E60" s="92"/>
      <c r="F60" s="92"/>
      <c r="G60" s="92"/>
      <c r="H60" s="92"/>
      <c r="I60" s="92"/>
      <c r="J60" s="92"/>
      <c r="K60" s="92"/>
      <c r="L60" s="92"/>
      <c r="M60" s="92"/>
      <c r="N60" s="92"/>
    </row>
    <row r="61" spans="2:14" x14ac:dyDescent="0.25">
      <c r="B61" s="92"/>
      <c r="C61" s="92"/>
      <c r="D61" s="92"/>
      <c r="E61" s="92"/>
      <c r="F61" s="92"/>
      <c r="G61" s="92"/>
      <c r="H61" s="92"/>
      <c r="I61" s="92"/>
      <c r="J61" s="92"/>
      <c r="K61" s="92"/>
      <c r="L61" s="92"/>
      <c r="M61" s="92"/>
      <c r="N61" s="92"/>
    </row>
    <row r="62" spans="2:14" x14ac:dyDescent="0.25">
      <c r="B62" s="92"/>
      <c r="C62" s="92"/>
      <c r="D62" s="92"/>
      <c r="E62" s="92"/>
      <c r="F62" s="92"/>
      <c r="G62" s="92"/>
      <c r="H62" s="92"/>
      <c r="I62" s="92"/>
      <c r="J62" s="92"/>
      <c r="K62" s="92"/>
      <c r="L62" s="92"/>
      <c r="M62" s="92"/>
      <c r="N62" s="92"/>
    </row>
    <row r="63" spans="2:14" x14ac:dyDescent="0.25">
      <c r="B63" s="92"/>
      <c r="C63" s="92"/>
      <c r="D63" s="92"/>
      <c r="E63" s="92"/>
      <c r="F63" s="92"/>
      <c r="G63" s="92"/>
      <c r="H63" s="92"/>
      <c r="I63" s="92"/>
      <c r="J63" s="92"/>
      <c r="K63" s="92"/>
      <c r="L63" s="92"/>
      <c r="M63" s="92"/>
      <c r="N63" s="92"/>
    </row>
    <row r="64" spans="2:14" x14ac:dyDescent="0.25">
      <c r="B64" s="92"/>
      <c r="C64" s="92"/>
      <c r="D64" s="92"/>
      <c r="E64" s="92"/>
      <c r="F64" s="92"/>
      <c r="G64" s="92"/>
      <c r="H64" s="92"/>
      <c r="I64" s="92"/>
      <c r="J64" s="92"/>
      <c r="K64" s="92"/>
      <c r="L64" s="92"/>
      <c r="M64" s="92"/>
      <c r="N64" s="92"/>
    </row>
    <row r="65" spans="2:14" x14ac:dyDescent="0.25">
      <c r="B65" s="92"/>
      <c r="C65" s="92"/>
      <c r="D65" s="92"/>
      <c r="E65" s="92"/>
      <c r="F65" s="92"/>
      <c r="G65" s="92"/>
      <c r="H65" s="92"/>
      <c r="I65" s="92"/>
      <c r="J65" s="92"/>
      <c r="K65" s="92"/>
      <c r="L65" s="92"/>
      <c r="M65" s="92"/>
      <c r="N65" s="92"/>
    </row>
  </sheetData>
  <sheetProtection password="E726" sheet="1" objects="1" scenarios="1"/>
  <mergeCells count="14">
    <mergeCell ref="B21:N21"/>
    <mergeCell ref="B2:D2"/>
    <mergeCell ref="H2:I2"/>
    <mergeCell ref="H3:I3"/>
    <mergeCell ref="H4:I4"/>
    <mergeCell ref="F6:I6"/>
    <mergeCell ref="K3:L3"/>
    <mergeCell ref="M3:N3"/>
    <mergeCell ref="K13:P15"/>
    <mergeCell ref="O3:P3"/>
    <mergeCell ref="K2:P2"/>
    <mergeCell ref="K8:L8"/>
    <mergeCell ref="M8:N8"/>
    <mergeCell ref="O8:P8"/>
  </mergeCells>
  <pageMargins left="0.7" right="0.7" top="0.75" bottom="0.75" header="0.3" footer="0.3"/>
  <pageSetup paperSize="9" scale="55" fitToWidth="0" fitToHeight="0" orientation="portrait" r:id="rId1"/>
  <rowBreaks count="1" manualBreakCount="1">
    <brk id="18" max="16" man="1"/>
  </rowBreaks>
  <colBreaks count="1" manualBreakCount="1">
    <brk id="19"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7"/>
  <dimension ref="A1:V28"/>
  <sheetViews>
    <sheetView topLeftCell="A4" zoomScale="115" zoomScaleNormal="115" workbookViewId="0">
      <selection activeCell="I12" sqref="I12"/>
    </sheetView>
  </sheetViews>
  <sheetFormatPr defaultRowHeight="15" x14ac:dyDescent="0.25"/>
  <cols>
    <col min="1" max="1" width="20" style="1" bestFit="1" customWidth="1"/>
    <col min="2" max="2" width="8" style="1" bestFit="1" customWidth="1"/>
    <col min="3" max="3" width="8.140625" style="1" bestFit="1" customWidth="1"/>
    <col min="4" max="7" width="7.28515625" style="1" bestFit="1" customWidth="1"/>
    <col min="8" max="8" width="8.42578125" style="1" bestFit="1" customWidth="1"/>
    <col min="9" max="22" width="13.42578125" style="1" bestFit="1" customWidth="1"/>
    <col min="23" max="16384" width="9.140625" style="1"/>
  </cols>
  <sheetData>
    <row r="1" spans="1:22" x14ac:dyDescent="0.25">
      <c r="A1" s="3">
        <v>2019</v>
      </c>
      <c r="B1" s="4" t="s">
        <v>0</v>
      </c>
      <c r="C1" s="4" t="s">
        <v>35</v>
      </c>
      <c r="D1" s="4" t="s">
        <v>31</v>
      </c>
      <c r="E1" s="4" t="s">
        <v>30</v>
      </c>
      <c r="F1" s="4" t="s">
        <v>29</v>
      </c>
      <c r="G1" s="4" t="s">
        <v>3</v>
      </c>
      <c r="H1" s="10"/>
    </row>
    <row r="2" spans="1:22" x14ac:dyDescent="0.25">
      <c r="A2" s="4" t="s">
        <v>32</v>
      </c>
      <c r="B2" s="2">
        <v>9.4499999999999993</v>
      </c>
      <c r="C2" s="2">
        <v>6.04</v>
      </c>
      <c r="D2" s="2">
        <v>5.91</v>
      </c>
      <c r="E2" s="2">
        <v>3.62</v>
      </c>
      <c r="F2" s="2">
        <v>2.8</v>
      </c>
      <c r="G2" s="2">
        <v>7.27</v>
      </c>
      <c r="H2" s="10"/>
    </row>
    <row r="3" spans="1:22" x14ac:dyDescent="0.25">
      <c r="A3" s="4" t="s">
        <v>33</v>
      </c>
      <c r="B3" s="5">
        <v>5.15</v>
      </c>
      <c r="C3" s="5">
        <v>2.82</v>
      </c>
      <c r="D3" s="5">
        <v>2.41</v>
      </c>
      <c r="E3" s="5">
        <v>3.21</v>
      </c>
      <c r="F3" s="5">
        <v>4.24</v>
      </c>
      <c r="G3" s="5">
        <v>4.72</v>
      </c>
      <c r="H3" s="10"/>
    </row>
    <row r="4" spans="1:22" x14ac:dyDescent="0.25">
      <c r="A4" s="4" t="s">
        <v>34</v>
      </c>
      <c r="B4" s="6">
        <v>4</v>
      </c>
      <c r="C4" s="6">
        <v>1</v>
      </c>
      <c r="D4" s="6">
        <v>1</v>
      </c>
      <c r="E4" s="6">
        <v>1</v>
      </c>
      <c r="F4" s="6">
        <v>4</v>
      </c>
      <c r="G4" s="6">
        <v>4</v>
      </c>
      <c r="H4" s="10"/>
    </row>
    <row r="5" spans="1:22" x14ac:dyDescent="0.25">
      <c r="H5" s="11"/>
    </row>
    <row r="6" spans="1:22" x14ac:dyDescent="0.25">
      <c r="A6" s="3">
        <v>2020</v>
      </c>
      <c r="B6" s="4" t="s">
        <v>0</v>
      </c>
      <c r="C6" s="4" t="s">
        <v>35</v>
      </c>
      <c r="D6" s="4" t="s">
        <v>31</v>
      </c>
      <c r="E6" s="4" t="s">
        <v>30</v>
      </c>
      <c r="F6" s="4" t="s">
        <v>29</v>
      </c>
      <c r="G6" s="4" t="s">
        <v>3</v>
      </c>
      <c r="H6" s="10"/>
    </row>
    <row r="7" spans="1:22" x14ac:dyDescent="0.25">
      <c r="A7" s="4" t="s">
        <v>32</v>
      </c>
      <c r="B7" s="2">
        <v>7.44</v>
      </c>
      <c r="C7" s="2">
        <v>3.86</v>
      </c>
      <c r="D7" s="2">
        <v>5.43</v>
      </c>
      <c r="E7" s="2">
        <v>2.56</v>
      </c>
      <c r="F7" s="2">
        <v>2.5499999999999998</v>
      </c>
      <c r="G7" s="2">
        <v>7.82</v>
      </c>
      <c r="H7" s="10"/>
    </row>
    <row r="8" spans="1:22" x14ac:dyDescent="0.25">
      <c r="A8" s="4" t="s">
        <v>33</v>
      </c>
      <c r="B8" s="5">
        <v>4.49</v>
      </c>
      <c r="C8" s="5">
        <v>3.07</v>
      </c>
      <c r="D8" s="5">
        <v>2.77</v>
      </c>
      <c r="E8" s="5">
        <v>3.22</v>
      </c>
      <c r="F8" s="5">
        <v>3.42</v>
      </c>
      <c r="G8" s="5">
        <v>5.16</v>
      </c>
      <c r="H8" s="10"/>
    </row>
    <row r="9" spans="1:22" x14ac:dyDescent="0.25">
      <c r="A9" s="4" t="s">
        <v>34</v>
      </c>
      <c r="B9" s="6">
        <v>4</v>
      </c>
      <c r="C9" s="6">
        <v>1</v>
      </c>
      <c r="D9" s="6">
        <v>1</v>
      </c>
      <c r="E9" s="6">
        <v>1</v>
      </c>
      <c r="F9" s="6">
        <v>4</v>
      </c>
      <c r="G9" s="6">
        <v>4</v>
      </c>
      <c r="H9" s="10"/>
    </row>
    <row r="10" spans="1:22" s="7" customFormat="1" x14ac:dyDescent="0.25"/>
    <row r="11" spans="1:22" x14ac:dyDescent="0.25">
      <c r="B11" s="4" t="s">
        <v>0</v>
      </c>
      <c r="C11" s="4" t="s">
        <v>35</v>
      </c>
      <c r="D11" s="4" t="s">
        <v>31</v>
      </c>
      <c r="E11" s="4" t="s">
        <v>30</v>
      </c>
      <c r="F11" s="4" t="s">
        <v>29</v>
      </c>
      <c r="G11" s="4" t="s">
        <v>3</v>
      </c>
      <c r="H11" s="8" t="s">
        <v>51</v>
      </c>
      <c r="I11" s="8" t="s">
        <v>36</v>
      </c>
      <c r="J11" s="8" t="s">
        <v>37</v>
      </c>
      <c r="K11" s="8" t="s">
        <v>38</v>
      </c>
      <c r="L11" s="8" t="s">
        <v>39</v>
      </c>
      <c r="M11" s="8" t="s">
        <v>40</v>
      </c>
      <c r="N11" s="8" t="s">
        <v>41</v>
      </c>
      <c r="O11" s="8" t="s">
        <v>42</v>
      </c>
      <c r="P11" s="8" t="s">
        <v>43</v>
      </c>
      <c r="Q11" s="8" t="s">
        <v>44</v>
      </c>
      <c r="R11" s="8" t="s">
        <v>45</v>
      </c>
      <c r="S11" s="8" t="s">
        <v>46</v>
      </c>
      <c r="T11" s="8" t="s">
        <v>47</v>
      </c>
      <c r="U11" s="8" t="s">
        <v>48</v>
      </c>
      <c r="V11" s="8" t="s">
        <v>52</v>
      </c>
    </row>
    <row r="12" spans="1:22" x14ac:dyDescent="0.25">
      <c r="A12" s="1" t="s">
        <v>12</v>
      </c>
      <c r="B12" s="1" t="str">
        <f>'Kişi - VERİ GİRİŞ EKRANI'!D12</f>
        <v/>
      </c>
      <c r="C12" s="1" t="str">
        <f>'Kişi - VERİ GİRİŞ EKRANI'!G12</f>
        <v/>
      </c>
      <c r="D12" s="1" t="str">
        <f>'Kişi - VERİ GİRİŞ EKRANI'!J12</f>
        <v/>
      </c>
      <c r="E12" s="1" t="str">
        <f>'Kişi - VERİ GİRİŞ EKRANI'!M12</f>
        <v/>
      </c>
      <c r="F12" s="1" t="str">
        <f>'Kişi - VERİ GİRİŞ EKRANI'!P12</f>
        <v/>
      </c>
      <c r="G12" s="1" t="str">
        <f>IF(G2="","",'Kişi - VERİ GİRİŞ EKRANI'!S12)</f>
        <v/>
      </c>
      <c r="H12" s="2">
        <f>SUM(B12:G12)</f>
        <v>0</v>
      </c>
      <c r="I12" s="1" t="str">
        <f>IF(B12="","",10*(B12-$B$7)/$B$8+50)</f>
        <v/>
      </c>
      <c r="J12" s="13" t="str">
        <f>IF(C12="","",10*(C12-$C$7)/$C$8+50)</f>
        <v/>
      </c>
      <c r="K12" s="1" t="str">
        <f>IF(D12="","",10*(D12-$D$7)/$D$8+50)</f>
        <v/>
      </c>
      <c r="L12" s="1" t="str">
        <f>IF(E12="","",10*(E12-$E$7)/$E$8+50)</f>
        <v/>
      </c>
      <c r="M12" s="1" t="str">
        <f>IF(F12="","",10*(F12-$F$7)/$F$8+50)</f>
        <v/>
      </c>
      <c r="N12" s="1" t="str">
        <f>IF(G12="","",10*(G12-$G$7)/$G$8+50)</f>
        <v/>
      </c>
      <c r="O12" s="1" t="str">
        <f>IF(I12="","",I12*$B$9)</f>
        <v/>
      </c>
      <c r="P12" s="1" t="str">
        <f>IF(J12="","",J12*$C$9)</f>
        <v/>
      </c>
      <c r="Q12" s="1" t="str">
        <f>IF(K12="","",K12*$D$9)</f>
        <v/>
      </c>
      <c r="R12" s="1" t="str">
        <f>IF(L12="","",L12*$E$9)</f>
        <v/>
      </c>
      <c r="S12" s="1" t="str">
        <f>IF(M12="","",M12*$F$9)</f>
        <v/>
      </c>
      <c r="T12" s="1" t="str">
        <f>IF(N12="","",N12*$G$9)</f>
        <v/>
      </c>
      <c r="U12" s="1">
        <f>SUM(O12:T12)</f>
        <v>0</v>
      </c>
      <c r="V12" s="9" t="str">
        <f>IF(U12=0,"",100+(400*(U12-$U$27)/($U$28-$U$27)))</f>
        <v/>
      </c>
    </row>
    <row r="13" spans="1:22" x14ac:dyDescent="0.25">
      <c r="A13" s="1" t="s">
        <v>13</v>
      </c>
      <c r="B13" s="1" t="str">
        <f>'Kişi - VERİ GİRİŞ EKRANI'!D13</f>
        <v/>
      </c>
      <c r="C13" s="1" t="str">
        <f>'Kişi - VERİ GİRİŞ EKRANI'!G13</f>
        <v/>
      </c>
      <c r="D13" s="1" t="str">
        <f>'Kişi - VERİ GİRİŞ EKRANI'!J13</f>
        <v/>
      </c>
      <c r="E13" s="1" t="str">
        <f>'Kişi - VERİ GİRİŞ EKRANI'!M13</f>
        <v/>
      </c>
      <c r="F13" s="1" t="str">
        <f>'Kişi - VERİ GİRİŞ EKRANI'!P13</f>
        <v/>
      </c>
      <c r="G13" s="1" t="str">
        <f>'Kişi - VERİ GİRİŞ EKRANI'!S13</f>
        <v/>
      </c>
      <c r="H13" s="2">
        <f t="shared" ref="H13:H28" si="0">SUM(B13:G13)</f>
        <v>0</v>
      </c>
      <c r="I13" s="1" t="str">
        <f t="shared" ref="I13:I26" si="1">IF(B13="","",10*(B13-$B$7)/$B$8+50)</f>
        <v/>
      </c>
      <c r="J13" s="13" t="str">
        <f t="shared" ref="J13:J26" si="2">IF(C13="","",10*(C13-$C$7)/$C$8+50)</f>
        <v/>
      </c>
      <c r="K13" s="1" t="str">
        <f t="shared" ref="K13:K26" si="3">IF(D13="","",10*(D13-$D$7)/$D$8+50)</f>
        <v/>
      </c>
      <c r="L13" s="1" t="str">
        <f t="shared" ref="L13:L26" si="4">IF(E13="","",10*(E13-$E$7)/$E$8+50)</f>
        <v/>
      </c>
      <c r="M13" s="1" t="str">
        <f t="shared" ref="M13:M26" si="5">IF(F13="","",10*(F13-$F$7)/$F$8+50)</f>
        <v/>
      </c>
      <c r="N13" s="1" t="str">
        <f t="shared" ref="N13:N26" si="6">IF(G13="","",10*(G13-$G$7)/$G$8+50)</f>
        <v/>
      </c>
      <c r="O13" s="1" t="str">
        <f t="shared" ref="O13:O26" si="7">IF(I13="","",I13*$B$9)</f>
        <v/>
      </c>
      <c r="P13" s="1" t="str">
        <f t="shared" ref="P13:P26" si="8">IF(J13="","",J13*$C$9)</f>
        <v/>
      </c>
      <c r="Q13" s="1" t="str">
        <f t="shared" ref="Q13:Q26" si="9">IF(K13="","",K13*$D$9)</f>
        <v/>
      </c>
      <c r="R13" s="1" t="str">
        <f t="shared" ref="R13:R26" si="10">IF(L13="","",L13*$E$9)</f>
        <v/>
      </c>
      <c r="S13" s="1" t="str">
        <f t="shared" ref="S13:S26" si="11">IF(M13="","",M13*$F$9)</f>
        <v/>
      </c>
      <c r="T13" s="1" t="str">
        <f t="shared" ref="T13:T26" si="12">IF(N13="","",N13*$G$9)</f>
        <v/>
      </c>
      <c r="U13" s="1">
        <f>SUM(O13:T13)</f>
        <v>0</v>
      </c>
      <c r="V13" s="9" t="str">
        <f t="shared" ref="V13:V28" si="13">IF(U13=0,"",100+(400*(U13-$U$27)/($U$28-$U$27)))</f>
        <v/>
      </c>
    </row>
    <row r="14" spans="1:22" x14ac:dyDescent="0.25">
      <c r="A14" s="1" t="s">
        <v>14</v>
      </c>
      <c r="B14" s="1" t="str">
        <f>'Kişi - VERİ GİRİŞ EKRANI'!D14</f>
        <v/>
      </c>
      <c r="C14" s="1" t="str">
        <f>'Kişi - VERİ GİRİŞ EKRANI'!G14</f>
        <v/>
      </c>
      <c r="D14" s="1" t="str">
        <f>'Kişi - VERİ GİRİŞ EKRANI'!J14</f>
        <v/>
      </c>
      <c r="E14" s="1" t="str">
        <f>'Kişi - VERİ GİRİŞ EKRANI'!M14</f>
        <v/>
      </c>
      <c r="F14" s="1" t="str">
        <f>'Kişi - VERİ GİRİŞ EKRANI'!P14</f>
        <v/>
      </c>
      <c r="G14" s="1" t="str">
        <f>'Kişi - VERİ GİRİŞ EKRANI'!S14</f>
        <v/>
      </c>
      <c r="H14" s="2">
        <f t="shared" si="0"/>
        <v>0</v>
      </c>
      <c r="I14" s="1" t="str">
        <f t="shared" si="1"/>
        <v/>
      </c>
      <c r="J14" s="13" t="str">
        <f t="shared" si="2"/>
        <v/>
      </c>
      <c r="K14" s="1" t="str">
        <f t="shared" si="3"/>
        <v/>
      </c>
      <c r="L14" s="1" t="str">
        <f t="shared" si="4"/>
        <v/>
      </c>
      <c r="M14" s="1" t="str">
        <f t="shared" si="5"/>
        <v/>
      </c>
      <c r="N14" s="1" t="str">
        <f t="shared" si="6"/>
        <v/>
      </c>
      <c r="O14" s="1" t="str">
        <f t="shared" si="7"/>
        <v/>
      </c>
      <c r="P14" s="1" t="str">
        <f t="shared" si="8"/>
        <v/>
      </c>
      <c r="Q14" s="1" t="str">
        <f t="shared" si="9"/>
        <v/>
      </c>
      <c r="R14" s="1" t="str">
        <f t="shared" si="10"/>
        <v/>
      </c>
      <c r="S14" s="1" t="str">
        <f t="shared" si="11"/>
        <v/>
      </c>
      <c r="T14" s="1" t="str">
        <f t="shared" si="12"/>
        <v/>
      </c>
      <c r="U14" s="1">
        <f t="shared" ref="U14:U28" si="14">SUM(O14:T14)</f>
        <v>0</v>
      </c>
      <c r="V14" s="9" t="str">
        <f t="shared" si="13"/>
        <v/>
      </c>
    </row>
    <row r="15" spans="1:22" x14ac:dyDescent="0.25">
      <c r="A15" s="1" t="s">
        <v>15</v>
      </c>
      <c r="B15" s="1" t="str">
        <f>'Kişi - VERİ GİRİŞ EKRANI'!D15</f>
        <v/>
      </c>
      <c r="C15" s="1" t="str">
        <f>'Kişi - VERİ GİRİŞ EKRANI'!G15</f>
        <v/>
      </c>
      <c r="D15" s="1" t="str">
        <f>'Kişi - VERİ GİRİŞ EKRANI'!J15</f>
        <v/>
      </c>
      <c r="E15" s="1" t="str">
        <f>'Kişi - VERİ GİRİŞ EKRANI'!M15</f>
        <v/>
      </c>
      <c r="F15" s="1" t="str">
        <f>'Kişi - VERİ GİRİŞ EKRANI'!P15</f>
        <v/>
      </c>
      <c r="G15" s="1" t="str">
        <f>'Kişi - VERİ GİRİŞ EKRANI'!S15</f>
        <v/>
      </c>
      <c r="H15" s="2">
        <f t="shared" si="0"/>
        <v>0</v>
      </c>
      <c r="I15" s="1" t="str">
        <f t="shared" si="1"/>
        <v/>
      </c>
      <c r="J15" s="13" t="str">
        <f t="shared" si="2"/>
        <v/>
      </c>
      <c r="K15" s="1" t="str">
        <f t="shared" si="3"/>
        <v/>
      </c>
      <c r="L15" s="1" t="str">
        <f t="shared" si="4"/>
        <v/>
      </c>
      <c r="M15" s="1" t="str">
        <f t="shared" si="5"/>
        <v/>
      </c>
      <c r="N15" s="1" t="str">
        <f t="shared" si="6"/>
        <v/>
      </c>
      <c r="O15" s="1" t="str">
        <f t="shared" si="7"/>
        <v/>
      </c>
      <c r="P15" s="1" t="str">
        <f t="shared" si="8"/>
        <v/>
      </c>
      <c r="Q15" s="1" t="str">
        <f t="shared" si="9"/>
        <v/>
      </c>
      <c r="R15" s="1" t="str">
        <f t="shared" si="10"/>
        <v/>
      </c>
      <c r="S15" s="1" t="str">
        <f t="shared" si="11"/>
        <v/>
      </c>
      <c r="T15" s="1" t="str">
        <f t="shared" si="12"/>
        <v/>
      </c>
      <c r="U15" s="1">
        <f t="shared" si="14"/>
        <v>0</v>
      </c>
      <c r="V15" s="9" t="str">
        <f t="shared" si="13"/>
        <v/>
      </c>
    </row>
    <row r="16" spans="1:22" x14ac:dyDescent="0.25">
      <c r="A16" s="1" t="s">
        <v>16</v>
      </c>
      <c r="B16" s="1" t="str">
        <f>'Kişi - VERİ GİRİŞ EKRANI'!D16</f>
        <v/>
      </c>
      <c r="C16" s="1" t="str">
        <f>'Kişi - VERİ GİRİŞ EKRANI'!G16</f>
        <v/>
      </c>
      <c r="D16" s="1" t="str">
        <f>'Kişi - VERİ GİRİŞ EKRANI'!J16</f>
        <v/>
      </c>
      <c r="E16" s="1" t="str">
        <f>'Kişi - VERİ GİRİŞ EKRANI'!M16</f>
        <v/>
      </c>
      <c r="F16" s="1" t="str">
        <f>'Kişi - VERİ GİRİŞ EKRANI'!P16</f>
        <v/>
      </c>
      <c r="G16" s="1" t="str">
        <f>'Kişi - VERİ GİRİŞ EKRANI'!S16</f>
        <v/>
      </c>
      <c r="H16" s="2">
        <f t="shared" si="0"/>
        <v>0</v>
      </c>
      <c r="I16" s="1" t="str">
        <f t="shared" si="1"/>
        <v/>
      </c>
      <c r="J16" s="13" t="str">
        <f t="shared" si="2"/>
        <v/>
      </c>
      <c r="K16" s="1" t="str">
        <f t="shared" si="3"/>
        <v/>
      </c>
      <c r="L16" s="1" t="str">
        <f t="shared" si="4"/>
        <v/>
      </c>
      <c r="M16" s="1" t="str">
        <f t="shared" si="5"/>
        <v/>
      </c>
      <c r="N16" s="1" t="str">
        <f t="shared" si="6"/>
        <v/>
      </c>
      <c r="O16" s="1" t="str">
        <f t="shared" si="7"/>
        <v/>
      </c>
      <c r="P16" s="1" t="str">
        <f t="shared" si="8"/>
        <v/>
      </c>
      <c r="Q16" s="1" t="str">
        <f t="shared" si="9"/>
        <v/>
      </c>
      <c r="R16" s="1" t="str">
        <f t="shared" si="10"/>
        <v/>
      </c>
      <c r="S16" s="1" t="str">
        <f t="shared" si="11"/>
        <v/>
      </c>
      <c r="T16" s="1" t="str">
        <f t="shared" si="12"/>
        <v/>
      </c>
      <c r="U16" s="1">
        <f t="shared" si="14"/>
        <v>0</v>
      </c>
      <c r="V16" s="9" t="str">
        <f t="shared" si="13"/>
        <v/>
      </c>
    </row>
    <row r="17" spans="1:22" x14ac:dyDescent="0.25">
      <c r="A17" s="1" t="s">
        <v>17</v>
      </c>
      <c r="B17" s="1" t="str">
        <f>'Kişi - VERİ GİRİŞ EKRANI'!D17</f>
        <v/>
      </c>
      <c r="C17" s="1" t="str">
        <f>'Kişi - VERİ GİRİŞ EKRANI'!G17</f>
        <v/>
      </c>
      <c r="D17" s="1" t="str">
        <f>'Kişi - VERİ GİRİŞ EKRANI'!J17</f>
        <v/>
      </c>
      <c r="E17" s="1" t="str">
        <f>'Kişi - VERİ GİRİŞ EKRANI'!M17</f>
        <v/>
      </c>
      <c r="F17" s="1" t="str">
        <f>'Kişi - VERİ GİRİŞ EKRANI'!P17</f>
        <v/>
      </c>
      <c r="G17" s="1" t="str">
        <f>'Kişi - VERİ GİRİŞ EKRANI'!S17</f>
        <v/>
      </c>
      <c r="H17" s="2">
        <f t="shared" si="0"/>
        <v>0</v>
      </c>
      <c r="I17" s="1" t="str">
        <f t="shared" si="1"/>
        <v/>
      </c>
      <c r="J17" s="13" t="str">
        <f t="shared" si="2"/>
        <v/>
      </c>
      <c r="K17" s="1" t="str">
        <f t="shared" si="3"/>
        <v/>
      </c>
      <c r="L17" s="1" t="str">
        <f t="shared" si="4"/>
        <v/>
      </c>
      <c r="M17" s="1" t="str">
        <f t="shared" si="5"/>
        <v/>
      </c>
      <c r="N17" s="1" t="str">
        <f t="shared" si="6"/>
        <v/>
      </c>
      <c r="O17" s="1" t="str">
        <f t="shared" si="7"/>
        <v/>
      </c>
      <c r="P17" s="1" t="str">
        <f t="shared" si="8"/>
        <v/>
      </c>
      <c r="Q17" s="1" t="str">
        <f t="shared" si="9"/>
        <v/>
      </c>
      <c r="R17" s="1" t="str">
        <f t="shared" si="10"/>
        <v/>
      </c>
      <c r="S17" s="1" t="str">
        <f t="shared" si="11"/>
        <v/>
      </c>
      <c r="T17" s="1" t="str">
        <f t="shared" si="12"/>
        <v/>
      </c>
      <c r="U17" s="1">
        <f t="shared" si="14"/>
        <v>0</v>
      </c>
      <c r="V17" s="9" t="str">
        <f t="shared" si="13"/>
        <v/>
      </c>
    </row>
    <row r="18" spans="1:22" x14ac:dyDescent="0.25">
      <c r="A18" s="1" t="s">
        <v>18</v>
      </c>
      <c r="B18" s="1" t="str">
        <f>'Kişi - VERİ GİRİŞ EKRANI'!D18</f>
        <v/>
      </c>
      <c r="C18" s="1" t="str">
        <f>'Kişi - VERİ GİRİŞ EKRANI'!G18</f>
        <v/>
      </c>
      <c r="D18" s="1" t="str">
        <f>'Kişi - VERİ GİRİŞ EKRANI'!J18</f>
        <v/>
      </c>
      <c r="E18" s="1" t="str">
        <f>'Kişi - VERİ GİRİŞ EKRANI'!M18</f>
        <v/>
      </c>
      <c r="F18" s="1" t="str">
        <f>'Kişi - VERİ GİRİŞ EKRANI'!P18</f>
        <v/>
      </c>
      <c r="G18" s="1" t="str">
        <f>'Kişi - VERİ GİRİŞ EKRANI'!S18</f>
        <v/>
      </c>
      <c r="H18" s="2">
        <f t="shared" si="0"/>
        <v>0</v>
      </c>
      <c r="I18" s="1" t="str">
        <f t="shared" si="1"/>
        <v/>
      </c>
      <c r="J18" s="13" t="str">
        <f t="shared" si="2"/>
        <v/>
      </c>
      <c r="K18" s="1" t="str">
        <f t="shared" si="3"/>
        <v/>
      </c>
      <c r="L18" s="1" t="str">
        <f t="shared" si="4"/>
        <v/>
      </c>
      <c r="M18" s="1" t="str">
        <f t="shared" si="5"/>
        <v/>
      </c>
      <c r="N18" s="1" t="str">
        <f t="shared" si="6"/>
        <v/>
      </c>
      <c r="O18" s="1" t="str">
        <f t="shared" si="7"/>
        <v/>
      </c>
      <c r="P18" s="1" t="str">
        <f t="shared" si="8"/>
        <v/>
      </c>
      <c r="Q18" s="1" t="str">
        <f t="shared" si="9"/>
        <v/>
      </c>
      <c r="R18" s="1" t="str">
        <f t="shared" si="10"/>
        <v/>
      </c>
      <c r="S18" s="1" t="str">
        <f t="shared" si="11"/>
        <v/>
      </c>
      <c r="T18" s="1" t="str">
        <f t="shared" si="12"/>
        <v/>
      </c>
      <c r="U18" s="1">
        <f t="shared" si="14"/>
        <v>0</v>
      </c>
      <c r="V18" s="9" t="str">
        <f t="shared" si="13"/>
        <v/>
      </c>
    </row>
    <row r="19" spans="1:22" x14ac:dyDescent="0.25">
      <c r="A19" s="1" t="s">
        <v>19</v>
      </c>
      <c r="B19" s="1" t="str">
        <f>'Kişi - VERİ GİRİŞ EKRANI'!D19</f>
        <v/>
      </c>
      <c r="C19" s="1" t="str">
        <f>'Kişi - VERİ GİRİŞ EKRANI'!G19</f>
        <v/>
      </c>
      <c r="D19" s="1" t="str">
        <f>'Kişi - VERİ GİRİŞ EKRANI'!J19</f>
        <v/>
      </c>
      <c r="E19" s="1" t="str">
        <f>'Kişi - VERİ GİRİŞ EKRANI'!M19</f>
        <v/>
      </c>
      <c r="F19" s="1" t="str">
        <f>'Kişi - VERİ GİRİŞ EKRANI'!P19</f>
        <v/>
      </c>
      <c r="G19" s="1" t="str">
        <f>'Kişi - VERİ GİRİŞ EKRANI'!S19</f>
        <v/>
      </c>
      <c r="H19" s="2">
        <f t="shared" si="0"/>
        <v>0</v>
      </c>
      <c r="I19" s="1" t="str">
        <f t="shared" si="1"/>
        <v/>
      </c>
      <c r="J19" s="13" t="str">
        <f t="shared" si="2"/>
        <v/>
      </c>
      <c r="K19" s="1" t="str">
        <f t="shared" si="3"/>
        <v/>
      </c>
      <c r="L19" s="1" t="str">
        <f t="shared" si="4"/>
        <v/>
      </c>
      <c r="M19" s="1" t="str">
        <f t="shared" si="5"/>
        <v/>
      </c>
      <c r="N19" s="1" t="str">
        <f t="shared" si="6"/>
        <v/>
      </c>
      <c r="O19" s="1" t="str">
        <f t="shared" si="7"/>
        <v/>
      </c>
      <c r="P19" s="1" t="str">
        <f t="shared" si="8"/>
        <v/>
      </c>
      <c r="Q19" s="1" t="str">
        <f t="shared" si="9"/>
        <v/>
      </c>
      <c r="R19" s="1" t="str">
        <f t="shared" si="10"/>
        <v/>
      </c>
      <c r="S19" s="1" t="str">
        <f t="shared" si="11"/>
        <v/>
      </c>
      <c r="T19" s="1" t="str">
        <f t="shared" si="12"/>
        <v/>
      </c>
      <c r="U19" s="1">
        <f t="shared" si="14"/>
        <v>0</v>
      </c>
      <c r="V19" s="9" t="str">
        <f t="shared" si="13"/>
        <v/>
      </c>
    </row>
    <row r="20" spans="1:22" x14ac:dyDescent="0.25">
      <c r="A20" s="1" t="s">
        <v>20</v>
      </c>
      <c r="B20" s="1" t="str">
        <f>'Kişi - VERİ GİRİŞ EKRANI'!D20</f>
        <v/>
      </c>
      <c r="C20" s="1" t="str">
        <f>'Kişi - VERİ GİRİŞ EKRANI'!G20</f>
        <v/>
      </c>
      <c r="D20" s="1" t="str">
        <f>'Kişi - VERİ GİRİŞ EKRANI'!J20</f>
        <v/>
      </c>
      <c r="E20" s="1" t="str">
        <f>'Kişi - VERİ GİRİŞ EKRANI'!M20</f>
        <v/>
      </c>
      <c r="F20" s="1" t="str">
        <f>'Kişi - VERİ GİRİŞ EKRANI'!P20</f>
        <v/>
      </c>
      <c r="G20" s="1" t="str">
        <f>'Kişi - VERİ GİRİŞ EKRANI'!S20</f>
        <v/>
      </c>
      <c r="H20" s="2">
        <f t="shared" si="0"/>
        <v>0</v>
      </c>
      <c r="I20" s="1" t="str">
        <f t="shared" si="1"/>
        <v/>
      </c>
      <c r="J20" s="13" t="str">
        <f t="shared" si="2"/>
        <v/>
      </c>
      <c r="K20" s="1" t="str">
        <f t="shared" si="3"/>
        <v/>
      </c>
      <c r="L20" s="1" t="str">
        <f t="shared" si="4"/>
        <v/>
      </c>
      <c r="M20" s="1" t="str">
        <f t="shared" si="5"/>
        <v/>
      </c>
      <c r="N20" s="1" t="str">
        <f t="shared" si="6"/>
        <v/>
      </c>
      <c r="O20" s="1" t="str">
        <f t="shared" si="7"/>
        <v/>
      </c>
      <c r="P20" s="1" t="str">
        <f t="shared" si="8"/>
        <v/>
      </c>
      <c r="Q20" s="1" t="str">
        <f t="shared" si="9"/>
        <v/>
      </c>
      <c r="R20" s="1" t="str">
        <f t="shared" si="10"/>
        <v/>
      </c>
      <c r="S20" s="1" t="str">
        <f t="shared" si="11"/>
        <v/>
      </c>
      <c r="T20" s="1" t="str">
        <f t="shared" si="12"/>
        <v/>
      </c>
      <c r="U20" s="1">
        <f t="shared" si="14"/>
        <v>0</v>
      </c>
      <c r="V20" s="9" t="str">
        <f t="shared" si="13"/>
        <v/>
      </c>
    </row>
    <row r="21" spans="1:22" x14ac:dyDescent="0.25">
      <c r="A21" s="1" t="s">
        <v>21</v>
      </c>
      <c r="B21" s="1" t="str">
        <f>'Kişi - VERİ GİRİŞ EKRANI'!D21</f>
        <v/>
      </c>
      <c r="C21" s="1" t="str">
        <f>'Kişi - VERİ GİRİŞ EKRANI'!G21</f>
        <v/>
      </c>
      <c r="D21" s="1" t="str">
        <f>'Kişi - VERİ GİRİŞ EKRANI'!J21</f>
        <v/>
      </c>
      <c r="E21" s="1" t="str">
        <f>'Kişi - VERİ GİRİŞ EKRANI'!M21</f>
        <v/>
      </c>
      <c r="F21" s="1" t="str">
        <f>'Kişi - VERİ GİRİŞ EKRANI'!P21</f>
        <v/>
      </c>
      <c r="G21" s="1" t="str">
        <f>'Kişi - VERİ GİRİŞ EKRANI'!S21</f>
        <v/>
      </c>
      <c r="H21" s="2">
        <f t="shared" si="0"/>
        <v>0</v>
      </c>
      <c r="I21" s="1" t="str">
        <f t="shared" si="1"/>
        <v/>
      </c>
      <c r="J21" s="13" t="str">
        <f t="shared" si="2"/>
        <v/>
      </c>
      <c r="K21" s="1" t="str">
        <f t="shared" si="3"/>
        <v/>
      </c>
      <c r="L21" s="1" t="str">
        <f t="shared" si="4"/>
        <v/>
      </c>
      <c r="M21" s="1" t="str">
        <f t="shared" si="5"/>
        <v/>
      </c>
      <c r="N21" s="1" t="str">
        <f t="shared" si="6"/>
        <v/>
      </c>
      <c r="O21" s="1" t="str">
        <f t="shared" si="7"/>
        <v/>
      </c>
      <c r="P21" s="1" t="str">
        <f t="shared" si="8"/>
        <v/>
      </c>
      <c r="Q21" s="1" t="str">
        <f t="shared" si="9"/>
        <v/>
      </c>
      <c r="R21" s="1" t="str">
        <f t="shared" si="10"/>
        <v/>
      </c>
      <c r="S21" s="1" t="str">
        <f t="shared" si="11"/>
        <v/>
      </c>
      <c r="T21" s="1" t="str">
        <f t="shared" si="12"/>
        <v/>
      </c>
      <c r="U21" s="1">
        <f t="shared" si="14"/>
        <v>0</v>
      </c>
      <c r="V21" s="9" t="str">
        <f t="shared" si="13"/>
        <v/>
      </c>
    </row>
    <row r="22" spans="1:22" x14ac:dyDescent="0.25">
      <c r="A22" s="1" t="s">
        <v>22</v>
      </c>
      <c r="B22" s="1" t="str">
        <f>'Kişi - VERİ GİRİŞ EKRANI'!D22</f>
        <v/>
      </c>
      <c r="C22" s="1" t="str">
        <f>'Kişi - VERİ GİRİŞ EKRANI'!G22</f>
        <v/>
      </c>
      <c r="D22" s="1" t="str">
        <f>'Kişi - VERİ GİRİŞ EKRANI'!J22</f>
        <v/>
      </c>
      <c r="E22" s="1" t="str">
        <f>'Kişi - VERİ GİRİŞ EKRANI'!M22</f>
        <v/>
      </c>
      <c r="F22" s="1" t="str">
        <f>'Kişi - VERİ GİRİŞ EKRANI'!P22</f>
        <v/>
      </c>
      <c r="G22" s="1" t="str">
        <f>'Kişi - VERİ GİRİŞ EKRANI'!S22</f>
        <v/>
      </c>
      <c r="H22" s="2">
        <f t="shared" si="0"/>
        <v>0</v>
      </c>
      <c r="I22" s="1" t="str">
        <f t="shared" si="1"/>
        <v/>
      </c>
      <c r="J22" s="13" t="str">
        <f t="shared" si="2"/>
        <v/>
      </c>
      <c r="K22" s="1" t="str">
        <f t="shared" si="3"/>
        <v/>
      </c>
      <c r="L22" s="1" t="str">
        <f t="shared" si="4"/>
        <v/>
      </c>
      <c r="M22" s="1" t="str">
        <f t="shared" si="5"/>
        <v/>
      </c>
      <c r="N22" s="1" t="str">
        <f t="shared" si="6"/>
        <v/>
      </c>
      <c r="O22" s="1" t="str">
        <f t="shared" si="7"/>
        <v/>
      </c>
      <c r="P22" s="1" t="str">
        <f t="shared" si="8"/>
        <v/>
      </c>
      <c r="Q22" s="1" t="str">
        <f t="shared" si="9"/>
        <v/>
      </c>
      <c r="R22" s="1" t="str">
        <f t="shared" si="10"/>
        <v/>
      </c>
      <c r="S22" s="1" t="str">
        <f t="shared" si="11"/>
        <v/>
      </c>
      <c r="T22" s="1" t="str">
        <f t="shared" si="12"/>
        <v/>
      </c>
      <c r="U22" s="1">
        <f t="shared" si="14"/>
        <v>0</v>
      </c>
      <c r="V22" s="9" t="str">
        <f t="shared" si="13"/>
        <v/>
      </c>
    </row>
    <row r="23" spans="1:22" x14ac:dyDescent="0.25">
      <c r="A23" s="1" t="s">
        <v>23</v>
      </c>
      <c r="B23" s="1" t="str">
        <f>'Kişi - VERİ GİRİŞ EKRANI'!D23</f>
        <v/>
      </c>
      <c r="C23" s="1" t="str">
        <f>'Kişi - VERİ GİRİŞ EKRANI'!G23</f>
        <v/>
      </c>
      <c r="D23" s="1" t="str">
        <f>'Kişi - VERİ GİRİŞ EKRANI'!J23</f>
        <v/>
      </c>
      <c r="E23" s="1" t="str">
        <f>'Kişi - VERİ GİRİŞ EKRANI'!M23</f>
        <v/>
      </c>
      <c r="F23" s="1" t="str">
        <f>'Kişi - VERİ GİRİŞ EKRANI'!P23</f>
        <v/>
      </c>
      <c r="G23" s="1" t="str">
        <f>'Kişi - VERİ GİRİŞ EKRANI'!S23</f>
        <v/>
      </c>
      <c r="H23" s="2">
        <f t="shared" si="0"/>
        <v>0</v>
      </c>
      <c r="I23" s="1" t="str">
        <f t="shared" si="1"/>
        <v/>
      </c>
      <c r="J23" s="13" t="str">
        <f t="shared" si="2"/>
        <v/>
      </c>
      <c r="K23" s="1" t="str">
        <f t="shared" si="3"/>
        <v/>
      </c>
      <c r="L23" s="1" t="str">
        <f t="shared" si="4"/>
        <v/>
      </c>
      <c r="M23" s="1" t="str">
        <f t="shared" si="5"/>
        <v/>
      </c>
      <c r="N23" s="1" t="str">
        <f t="shared" si="6"/>
        <v/>
      </c>
      <c r="O23" s="1" t="str">
        <f t="shared" si="7"/>
        <v/>
      </c>
      <c r="P23" s="1" t="str">
        <f t="shared" si="8"/>
        <v/>
      </c>
      <c r="Q23" s="1" t="str">
        <f t="shared" si="9"/>
        <v/>
      </c>
      <c r="R23" s="1" t="str">
        <f t="shared" si="10"/>
        <v/>
      </c>
      <c r="S23" s="1" t="str">
        <f t="shared" si="11"/>
        <v/>
      </c>
      <c r="T23" s="1" t="str">
        <f t="shared" si="12"/>
        <v/>
      </c>
      <c r="U23" s="1">
        <f t="shared" si="14"/>
        <v>0</v>
      </c>
      <c r="V23" s="9" t="str">
        <f t="shared" si="13"/>
        <v/>
      </c>
    </row>
    <row r="24" spans="1:22" x14ac:dyDescent="0.25">
      <c r="A24" s="1" t="s">
        <v>24</v>
      </c>
      <c r="B24" s="1" t="str">
        <f>'Kişi - VERİ GİRİŞ EKRANI'!D24</f>
        <v/>
      </c>
      <c r="C24" s="1" t="str">
        <f>'Kişi - VERİ GİRİŞ EKRANI'!G24</f>
        <v/>
      </c>
      <c r="D24" s="1" t="str">
        <f>'Kişi - VERİ GİRİŞ EKRANI'!J24</f>
        <v/>
      </c>
      <c r="E24" s="1" t="str">
        <f>'Kişi - VERİ GİRİŞ EKRANI'!M24</f>
        <v/>
      </c>
      <c r="F24" s="1" t="str">
        <f>'Kişi - VERİ GİRİŞ EKRANI'!P24</f>
        <v/>
      </c>
      <c r="G24" s="1" t="str">
        <f>'Kişi - VERİ GİRİŞ EKRANI'!S24</f>
        <v/>
      </c>
      <c r="H24" s="2">
        <f t="shared" si="0"/>
        <v>0</v>
      </c>
      <c r="I24" s="1" t="str">
        <f t="shared" si="1"/>
        <v/>
      </c>
      <c r="J24" s="13" t="str">
        <f t="shared" si="2"/>
        <v/>
      </c>
      <c r="K24" s="1" t="str">
        <f t="shared" si="3"/>
        <v/>
      </c>
      <c r="L24" s="1" t="str">
        <f t="shared" si="4"/>
        <v/>
      </c>
      <c r="M24" s="1" t="str">
        <f t="shared" si="5"/>
        <v/>
      </c>
      <c r="N24" s="1" t="str">
        <f t="shared" si="6"/>
        <v/>
      </c>
      <c r="O24" s="1" t="str">
        <f t="shared" si="7"/>
        <v/>
      </c>
      <c r="P24" s="1" t="str">
        <f t="shared" si="8"/>
        <v/>
      </c>
      <c r="Q24" s="1" t="str">
        <f t="shared" si="9"/>
        <v/>
      </c>
      <c r="R24" s="1" t="str">
        <f t="shared" si="10"/>
        <v/>
      </c>
      <c r="S24" s="1" t="str">
        <f t="shared" si="11"/>
        <v/>
      </c>
      <c r="T24" s="1" t="str">
        <f t="shared" si="12"/>
        <v/>
      </c>
      <c r="U24" s="1">
        <f t="shared" si="14"/>
        <v>0</v>
      </c>
      <c r="V24" s="9" t="str">
        <f t="shared" si="13"/>
        <v/>
      </c>
    </row>
    <row r="25" spans="1:22" x14ac:dyDescent="0.25">
      <c r="A25" s="1" t="s">
        <v>25</v>
      </c>
      <c r="B25" s="1" t="str">
        <f>'Kişi - VERİ GİRİŞ EKRANI'!D25</f>
        <v/>
      </c>
      <c r="C25" s="1" t="str">
        <f>'Kişi - VERİ GİRİŞ EKRANI'!G25</f>
        <v/>
      </c>
      <c r="D25" s="1" t="str">
        <f>'Kişi - VERİ GİRİŞ EKRANI'!J25</f>
        <v/>
      </c>
      <c r="E25" s="1" t="str">
        <f>'Kişi - VERİ GİRİŞ EKRANI'!M25</f>
        <v/>
      </c>
      <c r="F25" s="1" t="str">
        <f>'Kişi - VERİ GİRİŞ EKRANI'!P25</f>
        <v/>
      </c>
      <c r="G25" s="1" t="str">
        <f>'Kişi - VERİ GİRİŞ EKRANI'!S25</f>
        <v/>
      </c>
      <c r="H25" s="2">
        <f t="shared" si="0"/>
        <v>0</v>
      </c>
      <c r="I25" s="1" t="str">
        <f t="shared" si="1"/>
        <v/>
      </c>
      <c r="J25" s="13" t="str">
        <f t="shared" si="2"/>
        <v/>
      </c>
      <c r="K25" s="1" t="str">
        <f t="shared" si="3"/>
        <v/>
      </c>
      <c r="L25" s="1" t="str">
        <f t="shared" si="4"/>
        <v/>
      </c>
      <c r="M25" s="1" t="str">
        <f t="shared" si="5"/>
        <v/>
      </c>
      <c r="N25" s="1" t="str">
        <f t="shared" si="6"/>
        <v/>
      </c>
      <c r="O25" s="1" t="str">
        <f t="shared" si="7"/>
        <v/>
      </c>
      <c r="P25" s="1" t="str">
        <f t="shared" si="8"/>
        <v/>
      </c>
      <c r="Q25" s="1" t="str">
        <f t="shared" si="9"/>
        <v/>
      </c>
      <c r="R25" s="1" t="str">
        <f t="shared" si="10"/>
        <v/>
      </c>
      <c r="S25" s="1" t="str">
        <f t="shared" si="11"/>
        <v/>
      </c>
      <c r="T25" s="1" t="str">
        <f t="shared" si="12"/>
        <v/>
      </c>
      <c r="U25" s="1">
        <f t="shared" si="14"/>
        <v>0</v>
      </c>
      <c r="V25" s="9" t="str">
        <f t="shared" si="13"/>
        <v/>
      </c>
    </row>
    <row r="26" spans="1:22" x14ac:dyDescent="0.25">
      <c r="A26" s="1" t="s">
        <v>26</v>
      </c>
      <c r="B26" s="1" t="str">
        <f>'Kişi - VERİ GİRİŞ EKRANI'!D26</f>
        <v/>
      </c>
      <c r="C26" s="1" t="str">
        <f>'Kişi - VERİ GİRİŞ EKRANI'!G26</f>
        <v/>
      </c>
      <c r="D26" s="1" t="str">
        <f>'Kişi - VERİ GİRİŞ EKRANI'!J26</f>
        <v/>
      </c>
      <c r="E26" s="1" t="str">
        <f>'Kişi - VERİ GİRİŞ EKRANI'!M26</f>
        <v/>
      </c>
      <c r="F26" s="1" t="str">
        <f>'Kişi - VERİ GİRİŞ EKRANI'!P26</f>
        <v/>
      </c>
      <c r="G26" s="1" t="str">
        <f>'Kişi - VERİ GİRİŞ EKRANI'!S26</f>
        <v/>
      </c>
      <c r="H26" s="2">
        <f t="shared" si="0"/>
        <v>0</v>
      </c>
      <c r="I26" s="1" t="str">
        <f t="shared" si="1"/>
        <v/>
      </c>
      <c r="J26" s="13" t="str">
        <f t="shared" si="2"/>
        <v/>
      </c>
      <c r="K26" s="1" t="str">
        <f t="shared" si="3"/>
        <v/>
      </c>
      <c r="L26" s="1" t="str">
        <f t="shared" si="4"/>
        <v/>
      </c>
      <c r="M26" s="1" t="str">
        <f t="shared" si="5"/>
        <v/>
      </c>
      <c r="N26" s="1" t="str">
        <f t="shared" si="6"/>
        <v/>
      </c>
      <c r="O26" s="1" t="str">
        <f t="shared" si="7"/>
        <v/>
      </c>
      <c r="P26" s="1" t="str">
        <f t="shared" si="8"/>
        <v/>
      </c>
      <c r="Q26" s="1" t="str">
        <f t="shared" si="9"/>
        <v/>
      </c>
      <c r="R26" s="1" t="str">
        <f t="shared" si="10"/>
        <v/>
      </c>
      <c r="S26" s="1" t="str">
        <f t="shared" si="11"/>
        <v/>
      </c>
      <c r="T26" s="1" t="str">
        <f t="shared" si="12"/>
        <v/>
      </c>
      <c r="U26" s="1">
        <f t="shared" si="14"/>
        <v>0</v>
      </c>
      <c r="V26" s="9" t="str">
        <f t="shared" si="13"/>
        <v/>
      </c>
    </row>
    <row r="27" spans="1:22" x14ac:dyDescent="0.25">
      <c r="A27" s="2" t="s">
        <v>49</v>
      </c>
      <c r="B27" s="2">
        <v>-6.3330000000000002</v>
      </c>
      <c r="C27" s="2">
        <v>-2.3330000000000002</v>
      </c>
      <c r="D27" s="2">
        <v>-2.3330000000000002</v>
      </c>
      <c r="E27" s="2">
        <v>-3.3330000000000002</v>
      </c>
      <c r="F27" s="2">
        <v>-5.6660000000000004</v>
      </c>
      <c r="G27" s="2">
        <v>-6</v>
      </c>
      <c r="H27" s="2">
        <f t="shared" si="0"/>
        <v>-25.998000000000001</v>
      </c>
      <c r="I27" s="2">
        <f t="shared" ref="I27:I28" si="15">10*(B27-$B$7)/$B$8+50</f>
        <v>19.32516703786192</v>
      </c>
      <c r="J27" s="2">
        <f t="shared" ref="J27:J28" si="16">10*(C27-$C$7)/$C$8+50</f>
        <v>29.827361563517918</v>
      </c>
      <c r="K27" s="2">
        <f t="shared" ref="K27:K28" si="17">10*(D27-$D$7)/$D$8+50</f>
        <v>21.97472924187726</v>
      </c>
      <c r="L27" s="2">
        <f t="shared" ref="L27:L28" si="18">10*(E27-$E$7)/$E$8+50</f>
        <v>31.698757763975156</v>
      </c>
      <c r="M27" s="2">
        <f t="shared" ref="M27:M28" si="19">10*(F27-$F$7)/$F$8+50</f>
        <v>25.976608187134499</v>
      </c>
      <c r="N27" s="2">
        <f t="shared" ref="N27:N28" si="20">10*(G27-$G$7)/$G$8+50</f>
        <v>23.217054263565895</v>
      </c>
      <c r="O27" s="2">
        <f t="shared" ref="O27:O28" si="21">I27*$B$9</f>
        <v>77.300668151447681</v>
      </c>
      <c r="P27" s="2">
        <f t="shared" ref="P27:P28" si="22">J27*$C$9</f>
        <v>29.827361563517918</v>
      </c>
      <c r="Q27" s="2">
        <f t="shared" ref="Q27:Q28" si="23">K27*$D$9</f>
        <v>21.97472924187726</v>
      </c>
      <c r="R27" s="2">
        <f t="shared" ref="R27:R28" si="24">L27*$E$9</f>
        <v>31.698757763975156</v>
      </c>
      <c r="S27" s="2">
        <f t="shared" ref="S27:S28" si="25">M27*$F$9</f>
        <v>103.90643274853799</v>
      </c>
      <c r="T27" s="2">
        <f t="shared" ref="T27:T28" si="26">N27*$G$9</f>
        <v>92.868217054263582</v>
      </c>
      <c r="U27" s="2">
        <f t="shared" si="14"/>
        <v>357.57616652361963</v>
      </c>
      <c r="V27" s="2">
        <f t="shared" si="13"/>
        <v>100</v>
      </c>
    </row>
    <row r="28" spans="1:22" x14ac:dyDescent="0.25">
      <c r="A28" s="2" t="s">
        <v>50</v>
      </c>
      <c r="B28" s="2">
        <v>20</v>
      </c>
      <c r="C28" s="2">
        <v>10</v>
      </c>
      <c r="D28" s="2">
        <v>10</v>
      </c>
      <c r="E28" s="2">
        <v>10</v>
      </c>
      <c r="F28" s="2">
        <v>20</v>
      </c>
      <c r="G28" s="2">
        <v>20</v>
      </c>
      <c r="H28" s="2">
        <f t="shared" si="0"/>
        <v>90</v>
      </c>
      <c r="I28" s="2">
        <f t="shared" si="15"/>
        <v>77.973273942093542</v>
      </c>
      <c r="J28" s="2">
        <f t="shared" si="16"/>
        <v>70</v>
      </c>
      <c r="K28" s="2">
        <f t="shared" si="17"/>
        <v>66.498194945848383</v>
      </c>
      <c r="L28" s="2">
        <f t="shared" si="18"/>
        <v>73.105590062111801</v>
      </c>
      <c r="M28" s="2">
        <f t="shared" si="19"/>
        <v>101.0233918128655</v>
      </c>
      <c r="N28" s="2">
        <f t="shared" si="20"/>
        <v>73.604651162790702</v>
      </c>
      <c r="O28" s="2">
        <f t="shared" si="21"/>
        <v>311.89309576837417</v>
      </c>
      <c r="P28" s="2">
        <f t="shared" si="22"/>
        <v>70</v>
      </c>
      <c r="Q28" s="2">
        <f t="shared" si="23"/>
        <v>66.498194945848383</v>
      </c>
      <c r="R28" s="2">
        <f t="shared" si="24"/>
        <v>73.105590062111801</v>
      </c>
      <c r="S28" s="2">
        <f t="shared" si="25"/>
        <v>404.09356725146199</v>
      </c>
      <c r="T28" s="2">
        <f t="shared" si="26"/>
        <v>294.41860465116281</v>
      </c>
      <c r="U28" s="2">
        <f t="shared" si="14"/>
        <v>1220.0090526789591</v>
      </c>
      <c r="V28" s="2">
        <f t="shared" si="13"/>
        <v>500</v>
      </c>
    </row>
  </sheetData>
  <sheetProtection password="E726" sheet="1" objects="1" scenarios="1"/>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8"/>
  <dimension ref="A1:B7"/>
  <sheetViews>
    <sheetView workbookViewId="0">
      <selection activeCell="J11" sqref="J11"/>
    </sheetView>
  </sheetViews>
  <sheetFormatPr defaultRowHeight="15" x14ac:dyDescent="0.25"/>
  <cols>
    <col min="1" max="1" width="31" bestFit="1" customWidth="1"/>
    <col min="2" max="2" width="12.7109375" bestFit="1" customWidth="1"/>
  </cols>
  <sheetData>
    <row r="1" spans="1:2" x14ac:dyDescent="0.25">
      <c r="A1" t="s">
        <v>56</v>
      </c>
      <c r="B1" t="s">
        <v>55</v>
      </c>
    </row>
    <row r="2" spans="1:2" x14ac:dyDescent="0.25">
      <c r="A2" s="12" t="s">
        <v>53</v>
      </c>
      <c r="B2" s="12">
        <v>20</v>
      </c>
    </row>
    <row r="3" spans="1:2" x14ac:dyDescent="0.25">
      <c r="A3" s="12" t="s">
        <v>57</v>
      </c>
      <c r="B3" s="12">
        <v>10</v>
      </c>
    </row>
    <row r="4" spans="1:2" x14ac:dyDescent="0.25">
      <c r="A4" s="12" t="s">
        <v>58</v>
      </c>
      <c r="B4" s="12">
        <v>10</v>
      </c>
    </row>
    <row r="5" spans="1:2" x14ac:dyDescent="0.25">
      <c r="A5" s="12" t="s">
        <v>59</v>
      </c>
      <c r="B5" s="12">
        <v>10</v>
      </c>
    </row>
    <row r="6" spans="1:2" x14ac:dyDescent="0.25">
      <c r="A6" s="12" t="s">
        <v>54</v>
      </c>
      <c r="B6" s="12">
        <v>20</v>
      </c>
    </row>
    <row r="7" spans="1:2" x14ac:dyDescent="0.25">
      <c r="A7" s="12" t="s">
        <v>60</v>
      </c>
      <c r="B7" s="12">
        <v>20</v>
      </c>
    </row>
  </sheetData>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8</vt:i4>
      </vt:variant>
      <vt:variant>
        <vt:lpstr>Adlandırılmış Aralıklar</vt:lpstr>
      </vt:variant>
      <vt:variant>
        <vt:i4>7</vt:i4>
      </vt:variant>
    </vt:vector>
  </HeadingPairs>
  <TitlesOfParts>
    <vt:vector size="15" baseType="lpstr">
      <vt:lpstr>ÖNSÖZ</vt:lpstr>
      <vt:lpstr>KURUM ORTALAMA ANALİZİ</vt:lpstr>
      <vt:lpstr>SINIF - VERİ ANALİZİ</vt:lpstr>
      <vt:lpstr>SINIF - VERİ GİRİŞ EKRANI</vt:lpstr>
      <vt:lpstr>Kişi - VERİ GİRİŞ EKRANI</vt:lpstr>
      <vt:lpstr>Kişi- Veri Analizi</vt:lpstr>
      <vt:lpstr>Kişi - PUAN HESAPLAMA ANALİZİ</vt:lpstr>
      <vt:lpstr>BİLGİ</vt:lpstr>
      <vt:lpstr>Sınıf_Veri_Giriş_Ekranı</vt:lpstr>
      <vt:lpstr>'Kişi - VERİ GİRİŞ EKRANI'!Yazdırma_Alanı</vt:lpstr>
      <vt:lpstr>'Kişi- Veri Analizi'!Yazdırma_Alanı</vt:lpstr>
      <vt:lpstr>'KURUM ORTALAMA ANALİZİ'!Yazdırma_Alanı</vt:lpstr>
      <vt:lpstr>ÖNSÖZ!Yazdırma_Alanı</vt:lpstr>
      <vt:lpstr>'SINIF - VERİ ANALİZİ'!Yazdırma_Alanı</vt:lpstr>
      <vt:lpstr>'SINIF - VERİ GİRİŞ EKRANI'!Yazdırma_Alanı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LGS Puan Hesaplama 2020 , Veri Analizi , Dashboard Çalışması V1</dc:title>
  <dc:creator/>
  <cp:keywords>excell,lgs,puan hesaplama</cp:keywords>
  <cp:lastModifiedBy/>
  <dcterms:created xsi:type="dcterms:W3CDTF">2006-09-16T00:00:00Z</dcterms:created>
  <dcterms:modified xsi:type="dcterms:W3CDTF">2020-11-11T21:56:32Z</dcterms:modified>
</cp:coreProperties>
</file>